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1. NOVÝ ZVZ č. 134-2016 Sb\3. ZADAVATELÉ\DZ - DOTOVANÝ ZADAVATEL 2016-2019\Město Boží Dar\7. Výstavba veřejného sociálního zařízení_OŘ\1. Zadávací dokumentace\5. Finální verze\"/>
    </mc:Choice>
  </mc:AlternateContent>
  <bookViews>
    <workbookView xWindow="0" yWindow="0" windowWidth="27555" windowHeight="11505"/>
  </bookViews>
  <sheets>
    <sheet name="Rekapitulace stavby" sheetId="1" r:id="rId1"/>
    <sheet name="ST - Stavební část" sheetId="2" r:id="rId2"/>
    <sheet name="ZTI - Zdravotechnika" sheetId="3" r:id="rId3"/>
    <sheet name="VYT - Vytápění" sheetId="4" r:id="rId4"/>
    <sheet name="VZT - Vzduchotechnika" sheetId="5" r:id="rId5"/>
    <sheet name="SIP - Silnoproud" sheetId="6" r:id="rId6"/>
    <sheet name="SLP - Slaboproud" sheetId="7" r:id="rId7"/>
    <sheet name="PV - Přípojka vody" sheetId="8" r:id="rId8"/>
    <sheet name="PK - Přípojka splaškové k..." sheetId="9" r:id="rId9"/>
    <sheet name="PP - Přípojka plynu" sheetId="10" r:id="rId10"/>
    <sheet name="PE - Přípojka elektro" sheetId="11" r:id="rId11"/>
    <sheet name="VRN - Vedlejší rozpočtové..." sheetId="12" r:id="rId12"/>
  </sheets>
  <definedNames>
    <definedName name="_xlnm._FilterDatabase" localSheetId="10" hidden="1">'PE - Přípojka elektro'!$C$122:$K$188</definedName>
    <definedName name="_xlnm._FilterDatabase" localSheetId="8" hidden="1">'PK - Přípojka splaškové k...'!$C$122:$K$216</definedName>
    <definedName name="_xlnm._FilterDatabase" localSheetId="9" hidden="1">'PP - Přípojka plynu'!$C$119:$K$171</definedName>
    <definedName name="_xlnm._FilterDatabase" localSheetId="7" hidden="1">'PV - Přípojka vody'!$C$122:$K$179</definedName>
    <definedName name="_xlnm._FilterDatabase" localSheetId="5" hidden="1">'SIP - Silnoproud'!$C$120:$K$241</definedName>
    <definedName name="_xlnm._FilterDatabase" localSheetId="6" hidden="1">'SLP - Slaboproud'!$C$117:$K$151</definedName>
    <definedName name="_xlnm._FilterDatabase" localSheetId="1" hidden="1">'ST - Stavební část'!$C$137:$K$908</definedName>
    <definedName name="_xlnm._FilterDatabase" localSheetId="11" hidden="1">'VRN - Vedlejší rozpočtové...'!$C$120:$K$149</definedName>
    <definedName name="_xlnm._FilterDatabase" localSheetId="3" hidden="1">'VYT - Vytápění'!$C$122:$K$230</definedName>
    <definedName name="_xlnm._FilterDatabase" localSheetId="4" hidden="1">'VZT - Vzduchotechnika'!$C$118:$K$175</definedName>
    <definedName name="_xlnm._FilterDatabase" localSheetId="2" hidden="1">'ZTI - Zdravotechnika'!$C$124:$K$308</definedName>
    <definedName name="_xlnm.Print_Titles" localSheetId="10">'PE - Přípojka elektro'!$122:$122</definedName>
    <definedName name="_xlnm.Print_Titles" localSheetId="8">'PK - Přípojka splaškové k...'!$122:$122</definedName>
    <definedName name="_xlnm.Print_Titles" localSheetId="9">'PP - Přípojka plynu'!$119:$119</definedName>
    <definedName name="_xlnm.Print_Titles" localSheetId="7">'PV - Přípojka vody'!$122:$122</definedName>
    <definedName name="_xlnm.Print_Titles" localSheetId="0">'Rekapitulace stavby'!$92:$92</definedName>
    <definedName name="_xlnm.Print_Titles" localSheetId="5">'SIP - Silnoproud'!$120:$120</definedName>
    <definedName name="_xlnm.Print_Titles" localSheetId="6">'SLP - Slaboproud'!$117:$117</definedName>
    <definedName name="_xlnm.Print_Titles" localSheetId="1">'ST - Stavební část'!$137:$137</definedName>
    <definedName name="_xlnm.Print_Titles" localSheetId="11">'VRN - Vedlejší rozpočtové...'!$120:$120</definedName>
    <definedName name="_xlnm.Print_Titles" localSheetId="3">'VYT - Vytápění'!$122:$122</definedName>
    <definedName name="_xlnm.Print_Titles" localSheetId="4">'VZT - Vzduchotechnika'!$118:$118</definedName>
    <definedName name="_xlnm.Print_Titles" localSheetId="2">'ZTI - Zdravotechnika'!$124:$124</definedName>
    <definedName name="_xlnm.Print_Area" localSheetId="10">'PE - Přípojka elektro'!$C$4:$J$76,'PE - Přípojka elektro'!$C$82:$J$104,'PE - Přípojka elektro'!$C$110:$K$188</definedName>
    <definedName name="_xlnm.Print_Area" localSheetId="8">'PK - Přípojka splaškové k...'!$C$4:$J$76,'PK - Přípojka splaškové k...'!$C$82:$J$104,'PK - Přípojka splaškové k...'!$C$110:$K$216</definedName>
    <definedName name="_xlnm.Print_Area" localSheetId="9">'PP - Přípojka plynu'!$C$4:$J$76,'PP - Přípojka plynu'!$C$82:$J$101,'PP - Přípojka plynu'!$C$107:$K$171</definedName>
    <definedName name="_xlnm.Print_Area" localSheetId="7">'PV - Přípojka vody'!$C$4:$J$76,'PV - Přípojka vody'!$C$82:$J$104,'PV - Přípojka vody'!$C$110:$K$179</definedName>
    <definedName name="_xlnm.Print_Area" localSheetId="0">'Rekapitulace stavby'!$D$4:$AO$76,'Rekapitulace stavby'!$C$82:$AQ$106</definedName>
    <definedName name="_xlnm.Print_Area" localSheetId="5">'SIP - Silnoproud'!$C$4:$J$76,'SIP - Silnoproud'!$C$82:$J$102,'SIP - Silnoproud'!$C$108:$K$241</definedName>
    <definedName name="_xlnm.Print_Area" localSheetId="6">'SLP - Slaboproud'!$C$4:$J$76,'SLP - Slaboproud'!$C$82:$J$99,'SLP - Slaboproud'!$C$105:$K$151</definedName>
    <definedName name="_xlnm.Print_Area" localSheetId="1">'ST - Stavební část'!$C$4:$J$76,'ST - Stavební část'!$C$82:$J$119,'ST - Stavební část'!$C$125:$K$908</definedName>
    <definedName name="_xlnm.Print_Area" localSheetId="11">'VRN - Vedlejší rozpočtové...'!$C$4:$J$76,'VRN - Vedlejší rozpočtové...'!$C$82:$J$102,'VRN - Vedlejší rozpočtové...'!$C$108:$K$149</definedName>
    <definedName name="_xlnm.Print_Area" localSheetId="3">'VYT - Vytápění'!$C$4:$J$76,'VYT - Vytápění'!$C$82:$J$104,'VYT - Vytápění'!$C$110:$K$230</definedName>
    <definedName name="_xlnm.Print_Area" localSheetId="4">'VZT - Vzduchotechnika'!$C$4:$J$76,'VZT - Vzduchotechnika'!$C$82:$J$100,'VZT - Vzduchotechnika'!$C$106:$K$175</definedName>
    <definedName name="_xlnm.Print_Area" localSheetId="2">'ZTI - Zdravotechnika'!$C$4:$J$76,'ZTI - Zdravotechnika'!$C$82:$J$106,'ZTI - Zdravotechnika'!$C$112:$K$308</definedName>
  </definedNames>
  <calcPr calcId="152511"/>
</workbook>
</file>

<file path=xl/calcChain.xml><?xml version="1.0" encoding="utf-8"?>
<calcChain xmlns="http://schemas.openxmlformats.org/spreadsheetml/2006/main">
  <c r="J37" i="12" l="1"/>
  <c r="J36" i="12"/>
  <c r="AY105" i="1"/>
  <c r="J35" i="12"/>
  <c r="AX105" i="1" s="1"/>
  <c r="BI149" i="12"/>
  <c r="BH149" i="12"/>
  <c r="BG149" i="12"/>
  <c r="BF149" i="12"/>
  <c r="T149" i="12"/>
  <c r="T148" i="12"/>
  <c r="R149" i="12"/>
  <c r="R148" i="12" s="1"/>
  <c r="P149" i="12"/>
  <c r="P148" i="12"/>
  <c r="BK149" i="12"/>
  <c r="BK148" i="12" s="1"/>
  <c r="J148" i="12" s="1"/>
  <c r="J101" i="12" s="1"/>
  <c r="J149" i="12"/>
  <c r="BE149" i="12"/>
  <c r="BI147" i="12"/>
  <c r="BH147" i="12"/>
  <c r="BG147" i="12"/>
  <c r="BF147" i="12"/>
  <c r="T147" i="12"/>
  <c r="R147" i="12"/>
  <c r="P147" i="12"/>
  <c r="BK147" i="12"/>
  <c r="J147" i="12"/>
  <c r="BE147" i="12"/>
  <c r="BI144" i="12"/>
  <c r="BH144" i="12"/>
  <c r="BG144" i="12"/>
  <c r="BF144" i="12"/>
  <c r="F34" i="12" s="1"/>
  <c r="BA105" i="1" s="1"/>
  <c r="T144" i="12"/>
  <c r="T138" i="12" s="1"/>
  <c r="R144" i="12"/>
  <c r="P144" i="12"/>
  <c r="BK144" i="12"/>
  <c r="J144" i="12"/>
  <c r="BE144" i="12" s="1"/>
  <c r="BI139" i="12"/>
  <c r="BH139" i="12"/>
  <c r="BG139" i="12"/>
  <c r="BF139" i="12"/>
  <c r="T139" i="12"/>
  <c r="R139" i="12"/>
  <c r="R138" i="12" s="1"/>
  <c r="P139" i="12"/>
  <c r="P138" i="12"/>
  <c r="BK139" i="12"/>
  <c r="J139" i="12"/>
  <c r="BE139" i="12"/>
  <c r="BI137" i="12"/>
  <c r="BH137" i="12"/>
  <c r="BG137" i="12"/>
  <c r="BF137" i="12"/>
  <c r="T137" i="12"/>
  <c r="T136" i="12"/>
  <c r="R137" i="12"/>
  <c r="R136" i="12" s="1"/>
  <c r="P137" i="12"/>
  <c r="P136" i="12"/>
  <c r="BK137" i="12"/>
  <c r="BK136" i="12" s="1"/>
  <c r="J136" i="12" s="1"/>
  <c r="J99" i="12" s="1"/>
  <c r="J137" i="12"/>
  <c r="BE137" i="12"/>
  <c r="BI133" i="12"/>
  <c r="BH133" i="12"/>
  <c r="BG133" i="12"/>
  <c r="F35" i="12" s="1"/>
  <c r="BB105" i="1" s="1"/>
  <c r="BF133" i="12"/>
  <c r="T133" i="12"/>
  <c r="R133" i="12"/>
  <c r="P133" i="12"/>
  <c r="P123" i="12" s="1"/>
  <c r="BK133" i="12"/>
  <c r="J133" i="12"/>
  <c r="BE133" i="12"/>
  <c r="BI132" i="12"/>
  <c r="BH132" i="12"/>
  <c r="BG132" i="12"/>
  <c r="BF132" i="12"/>
  <c r="T132" i="12"/>
  <c r="R132" i="12"/>
  <c r="P132" i="12"/>
  <c r="BK132" i="12"/>
  <c r="J132" i="12"/>
  <c r="BE132" i="12" s="1"/>
  <c r="BI128" i="12"/>
  <c r="BH128" i="12"/>
  <c r="F36" i="12" s="1"/>
  <c r="BC105" i="1" s="1"/>
  <c r="BG128" i="12"/>
  <c r="BF128" i="12"/>
  <c r="T128" i="12"/>
  <c r="R128" i="12"/>
  <c r="R123" i="12" s="1"/>
  <c r="R122" i="12" s="1"/>
  <c r="R121" i="12" s="1"/>
  <c r="P128" i="12"/>
  <c r="BK128" i="12"/>
  <c r="J128" i="12"/>
  <c r="BE128" i="12"/>
  <c r="BI124" i="12"/>
  <c r="BH124" i="12"/>
  <c r="BG124" i="12"/>
  <c r="BF124" i="12"/>
  <c r="J34" i="12" s="1"/>
  <c r="AW105" i="1"/>
  <c r="T124" i="12"/>
  <c r="T123" i="12"/>
  <c r="T122" i="12"/>
  <c r="T121" i="12" s="1"/>
  <c r="R124" i="12"/>
  <c r="P124" i="12"/>
  <c r="BK124" i="12"/>
  <c r="BK123" i="12"/>
  <c r="J124" i="12"/>
  <c r="BE124" i="12" s="1"/>
  <c r="J118" i="12"/>
  <c r="J117" i="12"/>
  <c r="F117" i="12"/>
  <c r="F115" i="12"/>
  <c r="E113" i="12"/>
  <c r="J92" i="12"/>
  <c r="J91" i="12"/>
  <c r="F91" i="12"/>
  <c r="F89" i="12"/>
  <c r="E87" i="12"/>
  <c r="J18" i="12"/>
  <c r="E18" i="12"/>
  <c r="F118" i="12"/>
  <c r="F92" i="12"/>
  <c r="J17" i="12"/>
  <c r="J12" i="12"/>
  <c r="J115" i="12"/>
  <c r="J89" i="12"/>
  <c r="E7" i="12"/>
  <c r="J37" i="11"/>
  <c r="J36" i="11"/>
  <c r="AY104" i="1" s="1"/>
  <c r="J35" i="11"/>
  <c r="AX104" i="1"/>
  <c r="BI187" i="11"/>
  <c r="BH187" i="11"/>
  <c r="BG187" i="11"/>
  <c r="BF187" i="11"/>
  <c r="T187" i="11"/>
  <c r="R187" i="11"/>
  <c r="P187" i="11"/>
  <c r="BK187" i="11"/>
  <c r="J187" i="11"/>
  <c r="BE187" i="11" s="1"/>
  <c r="BI185" i="11"/>
  <c r="BH185" i="11"/>
  <c r="BG185" i="11"/>
  <c r="BF185" i="11"/>
  <c r="T185" i="11"/>
  <c r="R185" i="11"/>
  <c r="P185" i="11"/>
  <c r="BK185" i="11"/>
  <c r="J185" i="11"/>
  <c r="BE185" i="11"/>
  <c r="BI184" i="11"/>
  <c r="BH184" i="11"/>
  <c r="BG184" i="11"/>
  <c r="BF184" i="11"/>
  <c r="T184" i="11"/>
  <c r="R184" i="11"/>
  <c r="P184" i="11"/>
  <c r="BK184" i="11"/>
  <c r="J184" i="11"/>
  <c r="BE184" i="11" s="1"/>
  <c r="BI183" i="11"/>
  <c r="BH183" i="11"/>
  <c r="BG183" i="11"/>
  <c r="BF183" i="11"/>
  <c r="T183" i="11"/>
  <c r="R183" i="11"/>
  <c r="P183" i="11"/>
  <c r="BK183" i="11"/>
  <c r="J183" i="11"/>
  <c r="BE183" i="11"/>
  <c r="BI182" i="11"/>
  <c r="BH182" i="11"/>
  <c r="BG182" i="11"/>
  <c r="BF182" i="11"/>
  <c r="T182" i="11"/>
  <c r="R182" i="11"/>
  <c r="P182" i="11"/>
  <c r="BK182" i="11"/>
  <c r="J182" i="11"/>
  <c r="BE182" i="11" s="1"/>
  <c r="BI181" i="11"/>
  <c r="BH181" i="11"/>
  <c r="BG181" i="11"/>
  <c r="BF181" i="11"/>
  <c r="T181" i="11"/>
  <c r="R181" i="11"/>
  <c r="P181" i="11"/>
  <c r="BK181" i="11"/>
  <c r="J181" i="11"/>
  <c r="BE181" i="11"/>
  <c r="BI180" i="11"/>
  <c r="BH180" i="11"/>
  <c r="BG180" i="11"/>
  <c r="BF180" i="11"/>
  <c r="T180" i="11"/>
  <c r="R180" i="11"/>
  <c r="P180" i="11"/>
  <c r="BK180" i="11"/>
  <c r="J180" i="11"/>
  <c r="BE180" i="11" s="1"/>
  <c r="BI179" i="11"/>
  <c r="BH179" i="11"/>
  <c r="BG179" i="11"/>
  <c r="BF179" i="11"/>
  <c r="T179" i="11"/>
  <c r="R179" i="11"/>
  <c r="P179" i="11"/>
  <c r="BK179" i="11"/>
  <c r="J179" i="11"/>
  <c r="BE179" i="11"/>
  <c r="BI178" i="11"/>
  <c r="BH178" i="11"/>
  <c r="BG178" i="11"/>
  <c r="BF178" i="11"/>
  <c r="T178" i="11"/>
  <c r="R178" i="11"/>
  <c r="P178" i="11"/>
  <c r="BK178" i="11"/>
  <c r="J178" i="11"/>
  <c r="BE178" i="11" s="1"/>
  <c r="BI175" i="11"/>
  <c r="BH175" i="11"/>
  <c r="BG175" i="11"/>
  <c r="BF175" i="11"/>
  <c r="T175" i="11"/>
  <c r="R175" i="11"/>
  <c r="P175" i="11"/>
  <c r="BK175" i="11"/>
  <c r="J175" i="11"/>
  <c r="BE175" i="11"/>
  <c r="BI174" i="11"/>
  <c r="BH174" i="11"/>
  <c r="BG174" i="11"/>
  <c r="BF174" i="11"/>
  <c r="T174" i="11"/>
  <c r="R174" i="11"/>
  <c r="P174" i="11"/>
  <c r="BK174" i="11"/>
  <c r="BK171" i="11" s="1"/>
  <c r="J171" i="11" s="1"/>
  <c r="J103" i="11" s="1"/>
  <c r="J174" i="11"/>
  <c r="BE174" i="11" s="1"/>
  <c r="BI173" i="11"/>
  <c r="BH173" i="11"/>
  <c r="BG173" i="11"/>
  <c r="BF173" i="11"/>
  <c r="T173" i="11"/>
  <c r="R173" i="11"/>
  <c r="R171" i="11" s="1"/>
  <c r="R170" i="11" s="1"/>
  <c r="P173" i="11"/>
  <c r="BK173" i="11"/>
  <c r="J173" i="11"/>
  <c r="BE173" i="11"/>
  <c r="BI172" i="11"/>
  <c r="BH172" i="11"/>
  <c r="BG172" i="11"/>
  <c r="BF172" i="11"/>
  <c r="T172" i="11"/>
  <c r="T171" i="11" s="1"/>
  <c r="T170" i="11" s="1"/>
  <c r="R172" i="11"/>
  <c r="P172" i="11"/>
  <c r="P171" i="11"/>
  <c r="P170" i="11" s="1"/>
  <c r="BK172" i="11"/>
  <c r="J172" i="11"/>
  <c r="BE172" i="11"/>
  <c r="BI168" i="11"/>
  <c r="BH168" i="11"/>
  <c r="BG168" i="11"/>
  <c r="BF168" i="11"/>
  <c r="T168" i="11"/>
  <c r="T167" i="11"/>
  <c r="R168" i="11"/>
  <c r="R167" i="11" s="1"/>
  <c r="P168" i="11"/>
  <c r="P167" i="11"/>
  <c r="BK168" i="11"/>
  <c r="BK167" i="11" s="1"/>
  <c r="J167" i="11" s="1"/>
  <c r="J101" i="11" s="1"/>
  <c r="J168" i="11"/>
  <c r="BE168" i="11"/>
  <c r="BI165" i="11"/>
  <c r="BH165" i="11"/>
  <c r="BG165" i="11"/>
  <c r="BF165" i="11"/>
  <c r="T165" i="11"/>
  <c r="R165" i="11"/>
  <c r="P165" i="11"/>
  <c r="BK165" i="11"/>
  <c r="J165" i="11"/>
  <c r="BE165" i="11"/>
  <c r="BI162" i="11"/>
  <c r="BH162" i="11"/>
  <c r="BG162" i="11"/>
  <c r="BF162" i="11"/>
  <c r="T162" i="11"/>
  <c r="R162" i="11"/>
  <c r="P162" i="11"/>
  <c r="BK162" i="11"/>
  <c r="J162" i="11"/>
  <c r="BE162" i="11" s="1"/>
  <c r="BI160" i="11"/>
  <c r="BH160" i="11"/>
  <c r="BG160" i="11"/>
  <c r="BF160" i="11"/>
  <c r="T160" i="11"/>
  <c r="T159" i="11"/>
  <c r="R160" i="11"/>
  <c r="R159" i="11" s="1"/>
  <c r="P160" i="11"/>
  <c r="P159" i="11"/>
  <c r="BK160" i="11"/>
  <c r="BK159" i="11" s="1"/>
  <c r="J159" i="11" s="1"/>
  <c r="J100" i="11" s="1"/>
  <c r="J160" i="11"/>
  <c r="BE160" i="11"/>
  <c r="BI158" i="11"/>
  <c r="BH158" i="11"/>
  <c r="BG158" i="11"/>
  <c r="BF158" i="11"/>
  <c r="T158" i="11"/>
  <c r="R158" i="11"/>
  <c r="P158" i="11"/>
  <c r="BK158" i="11"/>
  <c r="J158" i="11"/>
  <c r="BE158" i="11"/>
  <c r="BI157" i="11"/>
  <c r="BH157" i="11"/>
  <c r="BG157" i="11"/>
  <c r="BF157" i="11"/>
  <c r="T157" i="11"/>
  <c r="R157" i="11"/>
  <c r="P157" i="11"/>
  <c r="BK157" i="11"/>
  <c r="J157" i="11"/>
  <c r="BE157" i="11" s="1"/>
  <c r="BI154" i="11"/>
  <c r="BH154" i="11"/>
  <c r="BG154" i="11"/>
  <c r="BF154" i="11"/>
  <c r="T154" i="11"/>
  <c r="T153" i="11"/>
  <c r="R154" i="11"/>
  <c r="R153" i="11" s="1"/>
  <c r="P154" i="11"/>
  <c r="P153" i="11"/>
  <c r="BK154" i="11"/>
  <c r="J154" i="11"/>
  <c r="BE154" i="11" s="1"/>
  <c r="BI150" i="11"/>
  <c r="BH150" i="11"/>
  <c r="BG150" i="11"/>
  <c r="BF150" i="11"/>
  <c r="T150" i="11"/>
  <c r="R150" i="11"/>
  <c r="P150" i="11"/>
  <c r="BK150" i="11"/>
  <c r="J150" i="11"/>
  <c r="BE150" i="11"/>
  <c r="BI148" i="11"/>
  <c r="BH148" i="11"/>
  <c r="BG148" i="11"/>
  <c r="BF148" i="11"/>
  <c r="T148" i="11"/>
  <c r="R148" i="11"/>
  <c r="P148" i="11"/>
  <c r="BK148" i="11"/>
  <c r="J148" i="11"/>
  <c r="BE148" i="11" s="1"/>
  <c r="BI144" i="11"/>
  <c r="BH144" i="11"/>
  <c r="BG144" i="11"/>
  <c r="BF144" i="11"/>
  <c r="T144" i="11"/>
  <c r="R144" i="11"/>
  <c r="P144" i="11"/>
  <c r="BK144" i="11"/>
  <c r="J144" i="11"/>
  <c r="BE144" i="11"/>
  <c r="BI141" i="11"/>
  <c r="BH141" i="11"/>
  <c r="BG141" i="11"/>
  <c r="BF141" i="11"/>
  <c r="T141" i="11"/>
  <c r="R141" i="11"/>
  <c r="P141" i="11"/>
  <c r="BK141" i="11"/>
  <c r="J141" i="11"/>
  <c r="BE141" i="11" s="1"/>
  <c r="BI139" i="11"/>
  <c r="BH139" i="11"/>
  <c r="BG139" i="11"/>
  <c r="BF139" i="11"/>
  <c r="T139" i="11"/>
  <c r="R139" i="11"/>
  <c r="P139" i="11"/>
  <c r="BK139" i="11"/>
  <c r="J139" i="11"/>
  <c r="BE139" i="11"/>
  <c r="BI137" i="11"/>
  <c r="BH137" i="11"/>
  <c r="BG137" i="11"/>
  <c r="BF137" i="11"/>
  <c r="T137" i="11"/>
  <c r="R137" i="11"/>
  <c r="P137" i="11"/>
  <c r="BK137" i="11"/>
  <c r="J137" i="11"/>
  <c r="BE137" i="11" s="1"/>
  <c r="BI134" i="11"/>
  <c r="BH134" i="11"/>
  <c r="BG134" i="11"/>
  <c r="BF134" i="11"/>
  <c r="T134" i="11"/>
  <c r="R134" i="11"/>
  <c r="P134" i="11"/>
  <c r="BK134" i="11"/>
  <c r="J134" i="11"/>
  <c r="BE134" i="11"/>
  <c r="BI132" i="11"/>
  <c r="BH132" i="11"/>
  <c r="BG132" i="11"/>
  <c r="BF132" i="11"/>
  <c r="F34" i="11" s="1"/>
  <c r="BA104" i="1" s="1"/>
  <c r="T132" i="11"/>
  <c r="R132" i="11"/>
  <c r="P132" i="11"/>
  <c r="BK132" i="11"/>
  <c r="BK125" i="11" s="1"/>
  <c r="J132" i="11"/>
  <c r="BE132" i="11" s="1"/>
  <c r="BI129" i="11"/>
  <c r="BH129" i="11"/>
  <c r="BG129" i="11"/>
  <c r="F35" i="11" s="1"/>
  <c r="BB104" i="1" s="1"/>
  <c r="BF129" i="11"/>
  <c r="T129" i="11"/>
  <c r="R129" i="11"/>
  <c r="P129" i="11"/>
  <c r="P125" i="11" s="1"/>
  <c r="P124" i="11" s="1"/>
  <c r="P123" i="11" s="1"/>
  <c r="AU104" i="1" s="1"/>
  <c r="BK129" i="11"/>
  <c r="J129" i="11"/>
  <c r="BE129" i="11"/>
  <c r="BI126" i="11"/>
  <c r="F37" i="11" s="1"/>
  <c r="BD104" i="1" s="1"/>
  <c r="BH126" i="11"/>
  <c r="BG126" i="11"/>
  <c r="BF126" i="11"/>
  <c r="T126" i="11"/>
  <c r="R126" i="11"/>
  <c r="P126" i="11"/>
  <c r="BK126" i="11"/>
  <c r="J126" i="11"/>
  <c r="BE126" i="11"/>
  <c r="J120" i="11"/>
  <c r="J119" i="11"/>
  <c r="F119" i="11"/>
  <c r="F117" i="11"/>
  <c r="E115" i="11"/>
  <c r="J92" i="11"/>
  <c r="J91" i="11"/>
  <c r="F91" i="11"/>
  <c r="F89" i="11"/>
  <c r="E87" i="11"/>
  <c r="J18" i="11"/>
  <c r="E18" i="11"/>
  <c r="F120" i="11" s="1"/>
  <c r="F92" i="11"/>
  <c r="J17" i="11"/>
  <c r="J12" i="11"/>
  <c r="J117" i="11" s="1"/>
  <c r="J89" i="11"/>
  <c r="E7" i="11"/>
  <c r="J37" i="10"/>
  <c r="J36" i="10"/>
  <c r="AY103" i="1" s="1"/>
  <c r="J35" i="10"/>
  <c r="AX103" i="1"/>
  <c r="BI171" i="10"/>
  <c r="BH171" i="10"/>
  <c r="BG171" i="10"/>
  <c r="BF171" i="10"/>
  <c r="T171" i="10"/>
  <c r="T170" i="10" s="1"/>
  <c r="R171" i="10"/>
  <c r="R170" i="10"/>
  <c r="P171" i="10"/>
  <c r="P170" i="10" s="1"/>
  <c r="BK171" i="10"/>
  <c r="BK170" i="10"/>
  <c r="J170" i="10"/>
  <c r="J100" i="10" s="1"/>
  <c r="J171" i="10"/>
  <c r="BE171" i="10"/>
  <c r="BI169" i="10"/>
  <c r="BH169" i="10"/>
  <c r="BG169" i="10"/>
  <c r="BF169" i="10"/>
  <c r="T169" i="10"/>
  <c r="R169" i="10"/>
  <c r="P169" i="10"/>
  <c r="BK169" i="10"/>
  <c r="J169" i="10"/>
  <c r="BE169" i="10" s="1"/>
  <c r="BI168" i="10"/>
  <c r="BH168" i="10"/>
  <c r="BG168" i="10"/>
  <c r="BF168" i="10"/>
  <c r="T168" i="10"/>
  <c r="R168" i="10"/>
  <c r="P168" i="10"/>
  <c r="BK168" i="10"/>
  <c r="J168" i="10"/>
  <c r="BE168" i="10"/>
  <c r="BI167" i="10"/>
  <c r="BH167" i="10"/>
  <c r="BG167" i="10"/>
  <c r="BF167" i="10"/>
  <c r="T167" i="10"/>
  <c r="R167" i="10"/>
  <c r="P167" i="10"/>
  <c r="BK167" i="10"/>
  <c r="J167" i="10"/>
  <c r="BE167" i="10" s="1"/>
  <c r="BI166" i="10"/>
  <c r="BH166" i="10"/>
  <c r="BG166" i="10"/>
  <c r="BF166" i="10"/>
  <c r="T166" i="10"/>
  <c r="R166" i="10"/>
  <c r="P166" i="10"/>
  <c r="BK166" i="10"/>
  <c r="J166" i="10"/>
  <c r="BE166" i="10"/>
  <c r="BI165" i="10"/>
  <c r="BH165" i="10"/>
  <c r="BG165" i="10"/>
  <c r="BF165" i="10"/>
  <c r="T165" i="10"/>
  <c r="R165" i="10"/>
  <c r="P165" i="10"/>
  <c r="BK165" i="10"/>
  <c r="J165" i="10"/>
  <c r="BE165" i="10" s="1"/>
  <c r="BI164" i="10"/>
  <c r="BH164" i="10"/>
  <c r="BG164" i="10"/>
  <c r="BF164" i="10"/>
  <c r="T164" i="10"/>
  <c r="R164" i="10"/>
  <c r="P164" i="10"/>
  <c r="BK164" i="10"/>
  <c r="J164" i="10"/>
  <c r="BE164" i="10"/>
  <c r="BI163" i="10"/>
  <c r="BH163" i="10"/>
  <c r="BG163" i="10"/>
  <c r="BF163" i="10"/>
  <c r="T163" i="10"/>
  <c r="R163" i="10"/>
  <c r="P163" i="10"/>
  <c r="BK163" i="10"/>
  <c r="J163" i="10"/>
  <c r="BE163" i="10" s="1"/>
  <c r="BI162" i="10"/>
  <c r="BH162" i="10"/>
  <c r="BG162" i="10"/>
  <c r="BF162" i="10"/>
  <c r="T162" i="10"/>
  <c r="R162" i="10"/>
  <c r="P162" i="10"/>
  <c r="BK162" i="10"/>
  <c r="J162" i="10"/>
  <c r="BE162" i="10"/>
  <c r="BI161" i="10"/>
  <c r="BH161" i="10"/>
  <c r="BG161" i="10"/>
  <c r="BF161" i="10"/>
  <c r="T161" i="10"/>
  <c r="R161" i="10"/>
  <c r="P161" i="10"/>
  <c r="BK161" i="10"/>
  <c r="J161" i="10"/>
  <c r="BE161" i="10" s="1"/>
  <c r="BI160" i="10"/>
  <c r="BH160" i="10"/>
  <c r="F36" i="10" s="1"/>
  <c r="BC103" i="1" s="1"/>
  <c r="BG160" i="10"/>
  <c r="BF160" i="10"/>
  <c r="T160" i="10"/>
  <c r="R160" i="10"/>
  <c r="P160" i="10"/>
  <c r="BK160" i="10"/>
  <c r="J160" i="10"/>
  <c r="BE160" i="10"/>
  <c r="BI159" i="10"/>
  <c r="BH159" i="10"/>
  <c r="BG159" i="10"/>
  <c r="BF159" i="10"/>
  <c r="T159" i="10"/>
  <c r="R159" i="10"/>
  <c r="P159" i="10"/>
  <c r="BK159" i="10"/>
  <c r="J159" i="10"/>
  <c r="BE159" i="10" s="1"/>
  <c r="BI158" i="10"/>
  <c r="BH158" i="10"/>
  <c r="BG158" i="10"/>
  <c r="BF158" i="10"/>
  <c r="T158" i="10"/>
  <c r="R158" i="10"/>
  <c r="P158" i="10"/>
  <c r="P151" i="10" s="1"/>
  <c r="BK158" i="10"/>
  <c r="J158" i="10"/>
  <c r="BE158" i="10"/>
  <c r="BI157" i="10"/>
  <c r="BH157" i="10"/>
  <c r="BG157" i="10"/>
  <c r="BF157" i="10"/>
  <c r="T157" i="10"/>
  <c r="R157" i="10"/>
  <c r="P157" i="10"/>
  <c r="BK157" i="10"/>
  <c r="J157" i="10"/>
  <c r="BE157" i="10" s="1"/>
  <c r="BI154" i="10"/>
  <c r="BH154" i="10"/>
  <c r="BG154" i="10"/>
  <c r="BF154" i="10"/>
  <c r="T154" i="10"/>
  <c r="R154" i="10"/>
  <c r="P154" i="10"/>
  <c r="BK154" i="10"/>
  <c r="J154" i="10"/>
  <c r="BE154" i="10"/>
  <c r="BI153" i="10"/>
  <c r="BH153" i="10"/>
  <c r="BG153" i="10"/>
  <c r="BF153" i="10"/>
  <c r="T153" i="10"/>
  <c r="R153" i="10"/>
  <c r="P153" i="10"/>
  <c r="BK153" i="10"/>
  <c r="J153" i="10"/>
  <c r="BE153" i="10" s="1"/>
  <c r="BI152" i="10"/>
  <c r="BH152" i="10"/>
  <c r="BG152" i="10"/>
  <c r="BF152" i="10"/>
  <c r="T152" i="10"/>
  <c r="R152" i="10"/>
  <c r="P152" i="10"/>
  <c r="BK152" i="10"/>
  <c r="J152" i="10"/>
  <c r="BE152" i="10"/>
  <c r="BI148" i="10"/>
  <c r="BH148" i="10"/>
  <c r="BG148" i="10"/>
  <c r="BF148" i="10"/>
  <c r="T148" i="10"/>
  <c r="R148" i="10"/>
  <c r="P148" i="10"/>
  <c r="BK148" i="10"/>
  <c r="J148" i="10"/>
  <c r="BE148" i="10"/>
  <c r="BI144" i="10"/>
  <c r="BH144" i="10"/>
  <c r="BG144" i="10"/>
  <c r="BF144" i="10"/>
  <c r="T144" i="10"/>
  <c r="R144" i="10"/>
  <c r="P144" i="10"/>
  <c r="BK144" i="10"/>
  <c r="J144" i="10"/>
  <c r="BE144" i="10" s="1"/>
  <c r="BI141" i="10"/>
  <c r="BH141" i="10"/>
  <c r="BG141" i="10"/>
  <c r="BF141" i="10"/>
  <c r="T141" i="10"/>
  <c r="R141" i="10"/>
  <c r="R122" i="10" s="1"/>
  <c r="P141" i="10"/>
  <c r="BK141" i="10"/>
  <c r="J141" i="10"/>
  <c r="BE141" i="10"/>
  <c r="BI138" i="10"/>
  <c r="BH138" i="10"/>
  <c r="BG138" i="10"/>
  <c r="BF138" i="10"/>
  <c r="T138" i="10"/>
  <c r="R138" i="10"/>
  <c r="P138" i="10"/>
  <c r="BK138" i="10"/>
  <c r="J138" i="10"/>
  <c r="BE138" i="10" s="1"/>
  <c r="BI136" i="10"/>
  <c r="BH136" i="10"/>
  <c r="BG136" i="10"/>
  <c r="BF136" i="10"/>
  <c r="T136" i="10"/>
  <c r="R136" i="10"/>
  <c r="P136" i="10"/>
  <c r="BK136" i="10"/>
  <c r="J136" i="10"/>
  <c r="BE136" i="10"/>
  <c r="BI134" i="10"/>
  <c r="BH134" i="10"/>
  <c r="BG134" i="10"/>
  <c r="BF134" i="10"/>
  <c r="T134" i="10"/>
  <c r="R134" i="10"/>
  <c r="P134" i="10"/>
  <c r="BK134" i="10"/>
  <c r="J134" i="10"/>
  <c r="BE134" i="10" s="1"/>
  <c r="BI131" i="10"/>
  <c r="BH131" i="10"/>
  <c r="BG131" i="10"/>
  <c r="BF131" i="10"/>
  <c r="T131" i="10"/>
  <c r="R131" i="10"/>
  <c r="P131" i="10"/>
  <c r="BK131" i="10"/>
  <c r="J131" i="10"/>
  <c r="BE131" i="10"/>
  <c r="BI129" i="10"/>
  <c r="BH129" i="10"/>
  <c r="BG129" i="10"/>
  <c r="BF129" i="10"/>
  <c r="T129" i="10"/>
  <c r="R129" i="10"/>
  <c r="P129" i="10"/>
  <c r="BK129" i="10"/>
  <c r="J129" i="10"/>
  <c r="BE129" i="10" s="1"/>
  <c r="BI126" i="10"/>
  <c r="BH126" i="10"/>
  <c r="BG126" i="10"/>
  <c r="BF126" i="10"/>
  <c r="T126" i="10"/>
  <c r="R126" i="10"/>
  <c r="P126" i="10"/>
  <c r="BK126" i="10"/>
  <c r="J126" i="10"/>
  <c r="BE126" i="10"/>
  <c r="BI123" i="10"/>
  <c r="BH123" i="10"/>
  <c r="BG123" i="10"/>
  <c r="BF123" i="10"/>
  <c r="T123" i="10"/>
  <c r="T122" i="10"/>
  <c r="R123" i="10"/>
  <c r="P123" i="10"/>
  <c r="BK123" i="10"/>
  <c r="BK122" i="10" s="1"/>
  <c r="J123" i="10"/>
  <c r="BE123" i="10" s="1"/>
  <c r="J117" i="10"/>
  <c r="J116" i="10"/>
  <c r="F116" i="10"/>
  <c r="F114" i="10"/>
  <c r="E112" i="10"/>
  <c r="J92" i="10"/>
  <c r="J91" i="10"/>
  <c r="F91" i="10"/>
  <c r="F89" i="10"/>
  <c r="E87" i="10"/>
  <c r="J18" i="10"/>
  <c r="E18" i="10"/>
  <c r="F92" i="10" s="1"/>
  <c r="F117" i="10"/>
  <c r="J17" i="10"/>
  <c r="J12" i="10"/>
  <c r="J89" i="10" s="1"/>
  <c r="J114" i="10"/>
  <c r="E7" i="10"/>
  <c r="E110" i="10"/>
  <c r="E85" i="10"/>
  <c r="J37" i="9"/>
  <c r="J36" i="9"/>
  <c r="AY102" i="1"/>
  <c r="J35" i="9"/>
  <c r="AX102" i="1" s="1"/>
  <c r="BI215" i="9"/>
  <c r="BH215" i="9"/>
  <c r="BG215" i="9"/>
  <c r="BF215" i="9"/>
  <c r="T215" i="9"/>
  <c r="T214" i="9"/>
  <c r="R215" i="9"/>
  <c r="R214" i="9" s="1"/>
  <c r="R124" i="9" s="1"/>
  <c r="R123" i="9" s="1"/>
  <c r="P215" i="9"/>
  <c r="P214" i="9"/>
  <c r="BK215" i="9"/>
  <c r="BK214" i="9" s="1"/>
  <c r="J214" i="9" s="1"/>
  <c r="J103" i="9" s="1"/>
  <c r="J215" i="9"/>
  <c r="BE215" i="9"/>
  <c r="BI212" i="9"/>
  <c r="BH212" i="9"/>
  <c r="BG212" i="9"/>
  <c r="BF212" i="9"/>
  <c r="T212" i="9"/>
  <c r="R212" i="9"/>
  <c r="P212" i="9"/>
  <c r="BK212" i="9"/>
  <c r="J212" i="9"/>
  <c r="BE212" i="9"/>
  <c r="BI209" i="9"/>
  <c r="BH209" i="9"/>
  <c r="BG209" i="9"/>
  <c r="BF209" i="9"/>
  <c r="T209" i="9"/>
  <c r="R209" i="9"/>
  <c r="P209" i="9"/>
  <c r="BK209" i="9"/>
  <c r="J209" i="9"/>
  <c r="BE209" i="9" s="1"/>
  <c r="BI207" i="9"/>
  <c r="BH207" i="9"/>
  <c r="BG207" i="9"/>
  <c r="BF207" i="9"/>
  <c r="T207" i="9"/>
  <c r="R207" i="9"/>
  <c r="P207" i="9"/>
  <c r="BK207" i="9"/>
  <c r="J207" i="9"/>
  <c r="BE207" i="9"/>
  <c r="BI205" i="9"/>
  <c r="BH205" i="9"/>
  <c r="BG205" i="9"/>
  <c r="BF205" i="9"/>
  <c r="T205" i="9"/>
  <c r="R205" i="9"/>
  <c r="R204" i="9"/>
  <c r="P205" i="9"/>
  <c r="BK205" i="9"/>
  <c r="BK204" i="9"/>
  <c r="J204" i="9"/>
  <c r="J102" i="9" s="1"/>
  <c r="J205" i="9"/>
  <c r="BE205" i="9"/>
  <c r="BI201" i="9"/>
  <c r="BH201" i="9"/>
  <c r="BG201" i="9"/>
  <c r="BF201" i="9"/>
  <c r="T201" i="9"/>
  <c r="T200" i="9" s="1"/>
  <c r="R201" i="9"/>
  <c r="R200" i="9"/>
  <c r="P201" i="9"/>
  <c r="P200" i="9" s="1"/>
  <c r="BK201" i="9"/>
  <c r="BK200" i="9"/>
  <c r="J200" i="9"/>
  <c r="J101" i="9" s="1"/>
  <c r="J201" i="9"/>
  <c r="BE201" i="9"/>
  <c r="BI197" i="9"/>
  <c r="BH197" i="9"/>
  <c r="BG197" i="9"/>
  <c r="BF197" i="9"/>
  <c r="T197" i="9"/>
  <c r="R197" i="9"/>
  <c r="P197" i="9"/>
  <c r="BK197" i="9"/>
  <c r="J197" i="9"/>
  <c r="BE197" i="9" s="1"/>
  <c r="BI195" i="9"/>
  <c r="BH195" i="9"/>
  <c r="BG195" i="9"/>
  <c r="BF195" i="9"/>
  <c r="T195" i="9"/>
  <c r="R195" i="9"/>
  <c r="P195" i="9"/>
  <c r="BK195" i="9"/>
  <c r="J195" i="9"/>
  <c r="BE195" i="9"/>
  <c r="BI194" i="9"/>
  <c r="BH194" i="9"/>
  <c r="BG194" i="9"/>
  <c r="BF194" i="9"/>
  <c r="T194" i="9"/>
  <c r="R194" i="9"/>
  <c r="P194" i="9"/>
  <c r="BK194" i="9"/>
  <c r="J194" i="9"/>
  <c r="BE194" i="9" s="1"/>
  <c r="BI192" i="9"/>
  <c r="BH192" i="9"/>
  <c r="BG192" i="9"/>
  <c r="BF192" i="9"/>
  <c r="T192" i="9"/>
  <c r="R192" i="9"/>
  <c r="P192" i="9"/>
  <c r="BK192" i="9"/>
  <c r="J192" i="9"/>
  <c r="BE192" i="9"/>
  <c r="BI191" i="9"/>
  <c r="BH191" i="9"/>
  <c r="BG191" i="9"/>
  <c r="BF191" i="9"/>
  <c r="T191" i="9"/>
  <c r="R191" i="9"/>
  <c r="P191" i="9"/>
  <c r="BK191" i="9"/>
  <c r="J191" i="9"/>
  <c r="BE191" i="9" s="1"/>
  <c r="BI189" i="9"/>
  <c r="BH189" i="9"/>
  <c r="BG189" i="9"/>
  <c r="BF189" i="9"/>
  <c r="T189" i="9"/>
  <c r="R189" i="9"/>
  <c r="P189" i="9"/>
  <c r="BK189" i="9"/>
  <c r="J189" i="9"/>
  <c r="BE189" i="9"/>
  <c r="BI188" i="9"/>
  <c r="BH188" i="9"/>
  <c r="BG188" i="9"/>
  <c r="BF188" i="9"/>
  <c r="T188" i="9"/>
  <c r="R188" i="9"/>
  <c r="P188" i="9"/>
  <c r="BK188" i="9"/>
  <c r="J188" i="9"/>
  <c r="BE188" i="9" s="1"/>
  <c r="BI187" i="9"/>
  <c r="BH187" i="9"/>
  <c r="BG187" i="9"/>
  <c r="BF187" i="9"/>
  <c r="T187" i="9"/>
  <c r="R187" i="9"/>
  <c r="P187" i="9"/>
  <c r="BK187" i="9"/>
  <c r="J187" i="9"/>
  <c r="BE187" i="9"/>
  <c r="BI180" i="9"/>
  <c r="BH180" i="9"/>
  <c r="BG180" i="9"/>
  <c r="BF180" i="9"/>
  <c r="T180" i="9"/>
  <c r="R180" i="9"/>
  <c r="P180" i="9"/>
  <c r="BK180" i="9"/>
  <c r="J180" i="9"/>
  <c r="BE180" i="9" s="1"/>
  <c r="BI178" i="9"/>
  <c r="BH178" i="9"/>
  <c r="BG178" i="9"/>
  <c r="BF178" i="9"/>
  <c r="T178" i="9"/>
  <c r="R178" i="9"/>
  <c r="P178" i="9"/>
  <c r="BK178" i="9"/>
  <c r="J178" i="9"/>
  <c r="BE178" i="9"/>
  <c r="BI176" i="9"/>
  <c r="BH176" i="9"/>
  <c r="BG176" i="9"/>
  <c r="BF176" i="9"/>
  <c r="T176" i="9"/>
  <c r="R176" i="9"/>
  <c r="P176" i="9"/>
  <c r="BK176" i="9"/>
  <c r="J176" i="9"/>
  <c r="BE176" i="9" s="1"/>
  <c r="BI174" i="9"/>
  <c r="BH174" i="9"/>
  <c r="BG174" i="9"/>
  <c r="BF174" i="9"/>
  <c r="T174" i="9"/>
  <c r="R174" i="9"/>
  <c r="P174" i="9"/>
  <c r="BK174" i="9"/>
  <c r="J174" i="9"/>
  <c r="BE174" i="9"/>
  <c r="BI172" i="9"/>
  <c r="BH172" i="9"/>
  <c r="BG172" i="9"/>
  <c r="BF172" i="9"/>
  <c r="T172" i="9"/>
  <c r="R172" i="9"/>
  <c r="R171" i="9"/>
  <c r="P172" i="9"/>
  <c r="BK172" i="9"/>
  <c r="BK171" i="9"/>
  <c r="J171" i="9"/>
  <c r="J100" i="9" s="1"/>
  <c r="J172" i="9"/>
  <c r="BE172" i="9"/>
  <c r="BI169" i="9"/>
  <c r="BH169" i="9"/>
  <c r="BG169" i="9"/>
  <c r="BF169" i="9"/>
  <c r="T169" i="9"/>
  <c r="T166" i="9" s="1"/>
  <c r="R169" i="9"/>
  <c r="P169" i="9"/>
  <c r="BK169" i="9"/>
  <c r="J169" i="9"/>
  <c r="BE169" i="9" s="1"/>
  <c r="BI167" i="9"/>
  <c r="BH167" i="9"/>
  <c r="BG167" i="9"/>
  <c r="BF167" i="9"/>
  <c r="T167" i="9"/>
  <c r="R167" i="9"/>
  <c r="R166" i="9" s="1"/>
  <c r="P167" i="9"/>
  <c r="P166" i="9"/>
  <c r="BK167" i="9"/>
  <c r="BK166" i="9" s="1"/>
  <c r="J166" i="9" s="1"/>
  <c r="J99" i="9" s="1"/>
  <c r="J167" i="9"/>
  <c r="BE167" i="9"/>
  <c r="BI162" i="9"/>
  <c r="BH162" i="9"/>
  <c r="BG162" i="9"/>
  <c r="BF162" i="9"/>
  <c r="T162" i="9"/>
  <c r="R162" i="9"/>
  <c r="P162" i="9"/>
  <c r="BK162" i="9"/>
  <c r="J162" i="9"/>
  <c r="BE162" i="9"/>
  <c r="BI159" i="9"/>
  <c r="BH159" i="9"/>
  <c r="BG159" i="9"/>
  <c r="BF159" i="9"/>
  <c r="T159" i="9"/>
  <c r="R159" i="9"/>
  <c r="P159" i="9"/>
  <c r="BK159" i="9"/>
  <c r="J159" i="9"/>
  <c r="BE159" i="9" s="1"/>
  <c r="BI156" i="9"/>
  <c r="BH156" i="9"/>
  <c r="BG156" i="9"/>
  <c r="BF156" i="9"/>
  <c r="T156" i="9"/>
  <c r="R156" i="9"/>
  <c r="P156" i="9"/>
  <c r="BK156" i="9"/>
  <c r="J156" i="9"/>
  <c r="BE156" i="9"/>
  <c r="BI154" i="9"/>
  <c r="BH154" i="9"/>
  <c r="BG154" i="9"/>
  <c r="BF154" i="9"/>
  <c r="T154" i="9"/>
  <c r="R154" i="9"/>
  <c r="P154" i="9"/>
  <c r="BK154" i="9"/>
  <c r="J154" i="9"/>
  <c r="BE154" i="9" s="1"/>
  <c r="BI152" i="9"/>
  <c r="BH152" i="9"/>
  <c r="BG152" i="9"/>
  <c r="BF152" i="9"/>
  <c r="T152" i="9"/>
  <c r="R152" i="9"/>
  <c r="P152" i="9"/>
  <c r="BK152" i="9"/>
  <c r="J152" i="9"/>
  <c r="BE152" i="9"/>
  <c r="BI145" i="9"/>
  <c r="BH145" i="9"/>
  <c r="BG145" i="9"/>
  <c r="BF145" i="9"/>
  <c r="T145" i="9"/>
  <c r="R145" i="9"/>
  <c r="P145" i="9"/>
  <c r="BK145" i="9"/>
  <c r="J145" i="9"/>
  <c r="BE145" i="9" s="1"/>
  <c r="BI144" i="9"/>
  <c r="BH144" i="9"/>
  <c r="BG144" i="9"/>
  <c r="BF144" i="9"/>
  <c r="T144" i="9"/>
  <c r="R144" i="9"/>
  <c r="P144" i="9"/>
  <c r="BK144" i="9"/>
  <c r="J144" i="9"/>
  <c r="BE144" i="9"/>
  <c r="BI140" i="9"/>
  <c r="BH140" i="9"/>
  <c r="BG140" i="9"/>
  <c r="BF140" i="9"/>
  <c r="T140" i="9"/>
  <c r="R140" i="9"/>
  <c r="P140" i="9"/>
  <c r="BK140" i="9"/>
  <c r="J140" i="9"/>
  <c r="BE140" i="9" s="1"/>
  <c r="BI137" i="9"/>
  <c r="BH137" i="9"/>
  <c r="BG137" i="9"/>
  <c r="BF137" i="9"/>
  <c r="T137" i="9"/>
  <c r="R137" i="9"/>
  <c r="P137" i="9"/>
  <c r="BK137" i="9"/>
  <c r="J137" i="9"/>
  <c r="BE137" i="9"/>
  <c r="BI130" i="9"/>
  <c r="BH130" i="9"/>
  <c r="BG130" i="9"/>
  <c r="BF130" i="9"/>
  <c r="J34" i="9" s="1"/>
  <c r="AW102" i="1" s="1"/>
  <c r="T130" i="9"/>
  <c r="R130" i="9"/>
  <c r="P130" i="9"/>
  <c r="BK130" i="9"/>
  <c r="J130" i="9"/>
  <c r="BE130" i="9" s="1"/>
  <c r="BI128" i="9"/>
  <c r="BH128" i="9"/>
  <c r="BG128" i="9"/>
  <c r="BF128" i="9"/>
  <c r="T128" i="9"/>
  <c r="R128" i="9"/>
  <c r="P128" i="9"/>
  <c r="BK128" i="9"/>
  <c r="J128" i="9"/>
  <c r="BE128" i="9"/>
  <c r="BI126" i="9"/>
  <c r="BH126" i="9"/>
  <c r="F36" i="9"/>
  <c r="BC102" i="1" s="1"/>
  <c r="BG126" i="9"/>
  <c r="BF126" i="9"/>
  <c r="F34" i="9"/>
  <c r="BA102" i="1" s="1"/>
  <c r="T126" i="9"/>
  <c r="R126" i="9"/>
  <c r="R125" i="9"/>
  <c r="P126" i="9"/>
  <c r="BK126" i="9"/>
  <c r="BK125" i="9"/>
  <c r="J126" i="9"/>
  <c r="BE126" i="9"/>
  <c r="J120" i="9"/>
  <c r="J119" i="9"/>
  <c r="F119" i="9"/>
  <c r="F117" i="9"/>
  <c r="E115" i="9"/>
  <c r="J92" i="9"/>
  <c r="J91" i="9"/>
  <c r="F91" i="9"/>
  <c r="F89" i="9"/>
  <c r="E87" i="9"/>
  <c r="J18" i="9"/>
  <c r="E18" i="9"/>
  <c r="F120" i="9"/>
  <c r="F92" i="9"/>
  <c r="J17" i="9"/>
  <c r="J12" i="9"/>
  <c r="J117" i="9"/>
  <c r="J89" i="9"/>
  <c r="E7" i="9"/>
  <c r="J37" i="8"/>
  <c r="J36" i="8"/>
  <c r="AY101" i="1" s="1"/>
  <c r="J35" i="8"/>
  <c r="AX101" i="1"/>
  <c r="BI178" i="8"/>
  <c r="BH178" i="8"/>
  <c r="BG178" i="8"/>
  <c r="BF178" i="8"/>
  <c r="T178" i="8"/>
  <c r="T177" i="8" s="1"/>
  <c r="R178" i="8"/>
  <c r="R177" i="8"/>
  <c r="P178" i="8"/>
  <c r="P177" i="8" s="1"/>
  <c r="BK178" i="8"/>
  <c r="BK177" i="8"/>
  <c r="J177" i="8"/>
  <c r="J103" i="8" s="1"/>
  <c r="J178" i="8"/>
  <c r="BE178" i="8"/>
  <c r="BI175" i="8"/>
  <c r="BH175" i="8"/>
  <c r="BG175" i="8"/>
  <c r="BF175" i="8"/>
  <c r="T175" i="8"/>
  <c r="R175" i="8"/>
  <c r="P175" i="8"/>
  <c r="BK175" i="8"/>
  <c r="J175" i="8"/>
  <c r="BE175" i="8" s="1"/>
  <c r="BI172" i="8"/>
  <c r="BH172" i="8"/>
  <c r="BG172" i="8"/>
  <c r="BF172" i="8"/>
  <c r="T172" i="8"/>
  <c r="R172" i="8"/>
  <c r="P172" i="8"/>
  <c r="P167" i="8" s="1"/>
  <c r="BK172" i="8"/>
  <c r="J172" i="8"/>
  <c r="BE172" i="8"/>
  <c r="BI170" i="8"/>
  <c r="BH170" i="8"/>
  <c r="BG170" i="8"/>
  <c r="BF170" i="8"/>
  <c r="T170" i="8"/>
  <c r="R170" i="8"/>
  <c r="P170" i="8"/>
  <c r="BK170" i="8"/>
  <c r="J170" i="8"/>
  <c r="BE170" i="8" s="1"/>
  <c r="BI168" i="8"/>
  <c r="BH168" i="8"/>
  <c r="BG168" i="8"/>
  <c r="BF168" i="8"/>
  <c r="T168" i="8"/>
  <c r="R168" i="8"/>
  <c r="R167" i="8" s="1"/>
  <c r="R124" i="8" s="1"/>
  <c r="R123" i="8" s="1"/>
  <c r="P168" i="8"/>
  <c r="BK168" i="8"/>
  <c r="BK167" i="8" s="1"/>
  <c r="J167" i="8" s="1"/>
  <c r="J102" i="8" s="1"/>
  <c r="J168" i="8"/>
  <c r="BE168" i="8"/>
  <c r="BI164" i="8"/>
  <c r="BH164" i="8"/>
  <c r="BG164" i="8"/>
  <c r="BF164" i="8"/>
  <c r="T164" i="8"/>
  <c r="T163" i="8"/>
  <c r="R164" i="8"/>
  <c r="R163" i="8" s="1"/>
  <c r="P164" i="8"/>
  <c r="P163" i="8"/>
  <c r="BK164" i="8"/>
  <c r="BK163" i="8" s="1"/>
  <c r="J163" i="8" s="1"/>
  <c r="J101" i="8" s="1"/>
  <c r="J164" i="8"/>
  <c r="BE164" i="8"/>
  <c r="BI162" i="8"/>
  <c r="BH162" i="8"/>
  <c r="BG162" i="8"/>
  <c r="BF162" i="8"/>
  <c r="T162" i="8"/>
  <c r="R162" i="8"/>
  <c r="P162" i="8"/>
  <c r="BK162" i="8"/>
  <c r="J162" i="8"/>
  <c r="BE162" i="8"/>
  <c r="BI161" i="8"/>
  <c r="BH161" i="8"/>
  <c r="BG161" i="8"/>
  <c r="BF161" i="8"/>
  <c r="T161" i="8"/>
  <c r="R161" i="8"/>
  <c r="P161" i="8"/>
  <c r="BK161" i="8"/>
  <c r="J161" i="8"/>
  <c r="BE161" i="8" s="1"/>
  <c r="BI159" i="8"/>
  <c r="BH159" i="8"/>
  <c r="BG159" i="8"/>
  <c r="BF159" i="8"/>
  <c r="T159" i="8"/>
  <c r="R159" i="8"/>
  <c r="P159" i="8"/>
  <c r="BK159" i="8"/>
  <c r="J159" i="8"/>
  <c r="BE159" i="8"/>
  <c r="BI157" i="8"/>
  <c r="BH157" i="8"/>
  <c r="BG157" i="8"/>
  <c r="BF157" i="8"/>
  <c r="T157" i="8"/>
  <c r="R157" i="8"/>
  <c r="R156" i="8"/>
  <c r="P157" i="8"/>
  <c r="BK157" i="8"/>
  <c r="BK156" i="8"/>
  <c r="J156" i="8"/>
  <c r="J100" i="8" s="1"/>
  <c r="J157" i="8"/>
  <c r="BE157" i="8"/>
  <c r="BI154" i="8"/>
  <c r="BH154" i="8"/>
  <c r="BG154" i="8"/>
  <c r="BF154" i="8"/>
  <c r="T154" i="8"/>
  <c r="T151" i="8" s="1"/>
  <c r="R154" i="8"/>
  <c r="P154" i="8"/>
  <c r="BK154" i="8"/>
  <c r="J154" i="8"/>
  <c r="BE154" i="8" s="1"/>
  <c r="BI152" i="8"/>
  <c r="BH152" i="8"/>
  <c r="BG152" i="8"/>
  <c r="BF152" i="8"/>
  <c r="T152" i="8"/>
  <c r="R152" i="8"/>
  <c r="R151" i="8" s="1"/>
  <c r="P152" i="8"/>
  <c r="P151" i="8"/>
  <c r="BK152" i="8"/>
  <c r="BK151" i="8" s="1"/>
  <c r="J151" i="8" s="1"/>
  <c r="J99" i="8" s="1"/>
  <c r="J152" i="8"/>
  <c r="BE152" i="8"/>
  <c r="BI147" i="8"/>
  <c r="BH147" i="8"/>
  <c r="BG147" i="8"/>
  <c r="BF147" i="8"/>
  <c r="T147" i="8"/>
  <c r="R147" i="8"/>
  <c r="P147" i="8"/>
  <c r="BK147" i="8"/>
  <c r="J147" i="8"/>
  <c r="BE147" i="8"/>
  <c r="BI144" i="8"/>
  <c r="BH144" i="8"/>
  <c r="BG144" i="8"/>
  <c r="BF144" i="8"/>
  <c r="T144" i="8"/>
  <c r="R144" i="8"/>
  <c r="P144" i="8"/>
  <c r="BK144" i="8"/>
  <c r="J144" i="8"/>
  <c r="BE144" i="8" s="1"/>
  <c r="BI141" i="8"/>
  <c r="BH141" i="8"/>
  <c r="BG141" i="8"/>
  <c r="BF141" i="8"/>
  <c r="T141" i="8"/>
  <c r="R141" i="8"/>
  <c r="P141" i="8"/>
  <c r="BK141" i="8"/>
  <c r="J141" i="8"/>
  <c r="BE141" i="8"/>
  <c r="BI139" i="8"/>
  <c r="BH139" i="8"/>
  <c r="BG139" i="8"/>
  <c r="BF139" i="8"/>
  <c r="T139" i="8"/>
  <c r="R139" i="8"/>
  <c r="P139" i="8"/>
  <c r="BK139" i="8"/>
  <c r="J139" i="8"/>
  <c r="BE139" i="8" s="1"/>
  <c r="BI137" i="8"/>
  <c r="BH137" i="8"/>
  <c r="BG137" i="8"/>
  <c r="BF137" i="8"/>
  <c r="T137" i="8"/>
  <c r="R137" i="8"/>
  <c r="P137" i="8"/>
  <c r="BK137" i="8"/>
  <c r="J137" i="8"/>
  <c r="BE137" i="8"/>
  <c r="BI135" i="8"/>
  <c r="BH135" i="8"/>
  <c r="BG135" i="8"/>
  <c r="BF135" i="8"/>
  <c r="T135" i="8"/>
  <c r="R135" i="8"/>
  <c r="P135" i="8"/>
  <c r="BK135" i="8"/>
  <c r="J135" i="8"/>
  <c r="BE135" i="8" s="1"/>
  <c r="BI133" i="8"/>
  <c r="BH133" i="8"/>
  <c r="BG133" i="8"/>
  <c r="BF133" i="8"/>
  <c r="T133" i="8"/>
  <c r="R133" i="8"/>
  <c r="P133" i="8"/>
  <c r="BK133" i="8"/>
  <c r="J133" i="8"/>
  <c r="BE133" i="8"/>
  <c r="BI130" i="8"/>
  <c r="BH130" i="8"/>
  <c r="BG130" i="8"/>
  <c r="BF130" i="8"/>
  <c r="J34" i="8" s="1"/>
  <c r="AW101" i="1" s="1"/>
  <c r="T130" i="8"/>
  <c r="R130" i="8"/>
  <c r="P130" i="8"/>
  <c r="BK130" i="8"/>
  <c r="J130" i="8"/>
  <c r="BE130" i="8" s="1"/>
  <c r="BI128" i="8"/>
  <c r="BH128" i="8"/>
  <c r="BG128" i="8"/>
  <c r="BF128" i="8"/>
  <c r="T128" i="8"/>
  <c r="R128" i="8"/>
  <c r="P128" i="8"/>
  <c r="P125" i="8" s="1"/>
  <c r="BK128" i="8"/>
  <c r="J128" i="8"/>
  <c r="BE128" i="8"/>
  <c r="BI126" i="8"/>
  <c r="BH126" i="8"/>
  <c r="F36" i="8"/>
  <c r="BC101" i="1" s="1"/>
  <c r="BG126" i="8"/>
  <c r="BF126" i="8"/>
  <c r="F34" i="8"/>
  <c r="BA101" i="1" s="1"/>
  <c r="T126" i="8"/>
  <c r="R126" i="8"/>
  <c r="R125" i="8"/>
  <c r="P126" i="8"/>
  <c r="BK126" i="8"/>
  <c r="BK125" i="8" s="1"/>
  <c r="J126" i="8"/>
  <c r="BE126" i="8"/>
  <c r="J33" i="8"/>
  <c r="AV101" i="1" s="1"/>
  <c r="J120" i="8"/>
  <c r="J119" i="8"/>
  <c r="F119" i="8"/>
  <c r="F117" i="8"/>
  <c r="E115" i="8"/>
  <c r="J92" i="8"/>
  <c r="J91" i="8"/>
  <c r="F91" i="8"/>
  <c r="F89" i="8"/>
  <c r="E87" i="8"/>
  <c r="J18" i="8"/>
  <c r="E18" i="8"/>
  <c r="F120" i="8"/>
  <c r="F92" i="8"/>
  <c r="J17" i="8"/>
  <c r="J12" i="8"/>
  <c r="J117" i="8"/>
  <c r="J89" i="8"/>
  <c r="E7" i="8"/>
  <c r="J37" i="7"/>
  <c r="J36" i="7"/>
  <c r="AY100" i="1" s="1"/>
  <c r="J35" i="7"/>
  <c r="AX100" i="1"/>
  <c r="BI150" i="7"/>
  <c r="BH150" i="7"/>
  <c r="BG150" i="7"/>
  <c r="BF150" i="7"/>
  <c r="T150" i="7"/>
  <c r="R150" i="7"/>
  <c r="P150" i="7"/>
  <c r="BK150" i="7"/>
  <c r="J150" i="7"/>
  <c r="BE150" i="7" s="1"/>
  <c r="BI149" i="7"/>
  <c r="BH149" i="7"/>
  <c r="BG149" i="7"/>
  <c r="BF149" i="7"/>
  <c r="T149" i="7"/>
  <c r="R149" i="7"/>
  <c r="P149" i="7"/>
  <c r="BK149" i="7"/>
  <c r="J149" i="7"/>
  <c r="BE149" i="7"/>
  <c r="BI148" i="7"/>
  <c r="BH148" i="7"/>
  <c r="BG148" i="7"/>
  <c r="BF148" i="7"/>
  <c r="T148" i="7"/>
  <c r="R148" i="7"/>
  <c r="P148" i="7"/>
  <c r="BK148" i="7"/>
  <c r="J148" i="7"/>
  <c r="BE148" i="7" s="1"/>
  <c r="BI147" i="7"/>
  <c r="BH147" i="7"/>
  <c r="BG147" i="7"/>
  <c r="BF147" i="7"/>
  <c r="T147" i="7"/>
  <c r="R147" i="7"/>
  <c r="P147" i="7"/>
  <c r="BK147" i="7"/>
  <c r="J147" i="7"/>
  <c r="BE147" i="7"/>
  <c r="BI146" i="7"/>
  <c r="BH146" i="7"/>
  <c r="BG146" i="7"/>
  <c r="BF146" i="7"/>
  <c r="T146" i="7"/>
  <c r="R146" i="7"/>
  <c r="P146" i="7"/>
  <c r="BK146" i="7"/>
  <c r="J146" i="7"/>
  <c r="BE146" i="7" s="1"/>
  <c r="BI145" i="7"/>
  <c r="BH145" i="7"/>
  <c r="BG145" i="7"/>
  <c r="BF145" i="7"/>
  <c r="T145" i="7"/>
  <c r="R145" i="7"/>
  <c r="P145" i="7"/>
  <c r="BK145" i="7"/>
  <c r="J145" i="7"/>
  <c r="BE145" i="7"/>
  <c r="BI144" i="7"/>
  <c r="BH144" i="7"/>
  <c r="BG144" i="7"/>
  <c r="BF144" i="7"/>
  <c r="T144" i="7"/>
  <c r="R144" i="7"/>
  <c r="P144" i="7"/>
  <c r="BK144" i="7"/>
  <c r="J144" i="7"/>
  <c r="BE144" i="7" s="1"/>
  <c r="BI143" i="7"/>
  <c r="BH143" i="7"/>
  <c r="BG143" i="7"/>
  <c r="BF143" i="7"/>
  <c r="T143" i="7"/>
  <c r="R143" i="7"/>
  <c r="P143" i="7"/>
  <c r="BK143" i="7"/>
  <c r="J143" i="7"/>
  <c r="BE143" i="7"/>
  <c r="BI142" i="7"/>
  <c r="BH142" i="7"/>
  <c r="BG142" i="7"/>
  <c r="BF142" i="7"/>
  <c r="T142" i="7"/>
  <c r="R142" i="7"/>
  <c r="P142" i="7"/>
  <c r="BK142" i="7"/>
  <c r="J142" i="7"/>
  <c r="BE142" i="7" s="1"/>
  <c r="BI141" i="7"/>
  <c r="BH141" i="7"/>
  <c r="BG141" i="7"/>
  <c r="BF141" i="7"/>
  <c r="T141" i="7"/>
  <c r="R141" i="7"/>
  <c r="P141" i="7"/>
  <c r="BK141" i="7"/>
  <c r="J141" i="7"/>
  <c r="BE141" i="7"/>
  <c r="BI140" i="7"/>
  <c r="BH140" i="7"/>
  <c r="BG140" i="7"/>
  <c r="BF140" i="7"/>
  <c r="T140" i="7"/>
  <c r="R140" i="7"/>
  <c r="P140" i="7"/>
  <c r="BK140" i="7"/>
  <c r="J140" i="7"/>
  <c r="BE140" i="7" s="1"/>
  <c r="BI138" i="7"/>
  <c r="BH138" i="7"/>
  <c r="BG138" i="7"/>
  <c r="BF138" i="7"/>
  <c r="T138" i="7"/>
  <c r="R138" i="7"/>
  <c r="P138" i="7"/>
  <c r="BK138" i="7"/>
  <c r="J138" i="7"/>
  <c r="BE138" i="7"/>
  <c r="BI136" i="7"/>
  <c r="BH136" i="7"/>
  <c r="BG136" i="7"/>
  <c r="BF136" i="7"/>
  <c r="T136" i="7"/>
  <c r="R136" i="7"/>
  <c r="P136" i="7"/>
  <c r="BK136" i="7"/>
  <c r="J136" i="7"/>
  <c r="BE136" i="7" s="1"/>
  <c r="BI130" i="7"/>
  <c r="BH130" i="7"/>
  <c r="BG130" i="7"/>
  <c r="BF130" i="7"/>
  <c r="T130" i="7"/>
  <c r="R130" i="7"/>
  <c r="P130" i="7"/>
  <c r="BK130" i="7"/>
  <c r="J130" i="7"/>
  <c r="BE130" i="7"/>
  <c r="BI129" i="7"/>
  <c r="BH129" i="7"/>
  <c r="BG129" i="7"/>
  <c r="BF129" i="7"/>
  <c r="J34" i="7" s="1"/>
  <c r="AW100" i="1" s="1"/>
  <c r="T129" i="7"/>
  <c r="R129" i="7"/>
  <c r="P129" i="7"/>
  <c r="BK129" i="7"/>
  <c r="J129" i="7"/>
  <c r="BE129" i="7" s="1"/>
  <c r="BI128" i="7"/>
  <c r="BH128" i="7"/>
  <c r="BG128" i="7"/>
  <c r="BF128" i="7"/>
  <c r="T128" i="7"/>
  <c r="R128" i="7"/>
  <c r="P128" i="7"/>
  <c r="BK128" i="7"/>
  <c r="J128" i="7"/>
  <c r="BE128" i="7"/>
  <c r="BI126" i="7"/>
  <c r="F37" i="7" s="1"/>
  <c r="BD100" i="1" s="1"/>
  <c r="BH126" i="7"/>
  <c r="BG126" i="7"/>
  <c r="BF126" i="7"/>
  <c r="T126" i="7"/>
  <c r="R126" i="7"/>
  <c r="P126" i="7"/>
  <c r="BK126" i="7"/>
  <c r="J126" i="7"/>
  <c r="BE126" i="7" s="1"/>
  <c r="F33" i="7" s="1"/>
  <c r="AZ100" i="1" s="1"/>
  <c r="BI121" i="7"/>
  <c r="BH121" i="7"/>
  <c r="BG121" i="7"/>
  <c r="BF121" i="7"/>
  <c r="T121" i="7"/>
  <c r="R121" i="7"/>
  <c r="R120" i="7" s="1"/>
  <c r="R119" i="7" s="1"/>
  <c r="R118" i="7" s="1"/>
  <c r="P121" i="7"/>
  <c r="BK121" i="7"/>
  <c r="J121" i="7"/>
  <c r="BE121" i="7"/>
  <c r="J115" i="7"/>
  <c r="J114" i="7"/>
  <c r="F114" i="7"/>
  <c r="F112" i="7"/>
  <c r="E110" i="7"/>
  <c r="J92" i="7"/>
  <c r="J91" i="7"/>
  <c r="F91" i="7"/>
  <c r="F89" i="7"/>
  <c r="E87" i="7"/>
  <c r="J18" i="7"/>
  <c r="E18" i="7"/>
  <c r="F92" i="7" s="1"/>
  <c r="J17" i="7"/>
  <c r="J12" i="7"/>
  <c r="E7" i="7"/>
  <c r="E108" i="7"/>
  <c r="E85" i="7"/>
  <c r="J37" i="6"/>
  <c r="J36" i="6"/>
  <c r="AY99" i="1"/>
  <c r="J35" i="6"/>
  <c r="AX99" i="1" s="1"/>
  <c r="BI240" i="6"/>
  <c r="BH240" i="6"/>
  <c r="BG240" i="6"/>
  <c r="BF240" i="6"/>
  <c r="T240" i="6"/>
  <c r="R240" i="6"/>
  <c r="P240" i="6"/>
  <c r="BK240" i="6"/>
  <c r="J240" i="6"/>
  <c r="BE240" i="6"/>
  <c r="BI238" i="6"/>
  <c r="BH238" i="6"/>
  <c r="BG238" i="6"/>
  <c r="BF238" i="6"/>
  <c r="T238" i="6"/>
  <c r="R238" i="6"/>
  <c r="P238" i="6"/>
  <c r="BK238" i="6"/>
  <c r="J238" i="6"/>
  <c r="BE238" i="6" s="1"/>
  <c r="BI237" i="6"/>
  <c r="BH237" i="6"/>
  <c r="BG237" i="6"/>
  <c r="BF237" i="6"/>
  <c r="T237" i="6"/>
  <c r="R237" i="6"/>
  <c r="P237" i="6"/>
  <c r="BK237" i="6"/>
  <c r="J237" i="6"/>
  <c r="BE237" i="6"/>
  <c r="BI236" i="6"/>
  <c r="BH236" i="6"/>
  <c r="BG236" i="6"/>
  <c r="BF236" i="6"/>
  <c r="T236" i="6"/>
  <c r="R236" i="6"/>
  <c r="P236" i="6"/>
  <c r="BK236" i="6"/>
  <c r="J236" i="6"/>
  <c r="BE236" i="6" s="1"/>
  <c r="BI235" i="6"/>
  <c r="BH235" i="6"/>
  <c r="BG235" i="6"/>
  <c r="BF235" i="6"/>
  <c r="T235" i="6"/>
  <c r="R235" i="6"/>
  <c r="P235" i="6"/>
  <c r="BK235" i="6"/>
  <c r="J235" i="6"/>
  <c r="BE235" i="6"/>
  <c r="BI234" i="6"/>
  <c r="BH234" i="6"/>
  <c r="BG234" i="6"/>
  <c r="BF234" i="6"/>
  <c r="T234" i="6"/>
  <c r="R234" i="6"/>
  <c r="P234" i="6"/>
  <c r="BK234" i="6"/>
  <c r="J234" i="6"/>
  <c r="BE234" i="6" s="1"/>
  <c r="BI233" i="6"/>
  <c r="BH233" i="6"/>
  <c r="BG233" i="6"/>
  <c r="BF233" i="6"/>
  <c r="T233" i="6"/>
  <c r="R233" i="6"/>
  <c r="P233" i="6"/>
  <c r="BK233" i="6"/>
  <c r="J233" i="6"/>
  <c r="BE233" i="6"/>
  <c r="BI232" i="6"/>
  <c r="BH232" i="6"/>
  <c r="BG232" i="6"/>
  <c r="BF232" i="6"/>
  <c r="T232" i="6"/>
  <c r="R232" i="6"/>
  <c r="P232" i="6"/>
  <c r="BK232" i="6"/>
  <c r="J232" i="6"/>
  <c r="BE232" i="6" s="1"/>
  <c r="BI231" i="6"/>
  <c r="BH231" i="6"/>
  <c r="BG231" i="6"/>
  <c r="BF231" i="6"/>
  <c r="T231" i="6"/>
  <c r="R231" i="6"/>
  <c r="P231" i="6"/>
  <c r="BK231" i="6"/>
  <c r="J231" i="6"/>
  <c r="BE231" i="6"/>
  <c r="BI230" i="6"/>
  <c r="BH230" i="6"/>
  <c r="BG230" i="6"/>
  <c r="BF230" i="6"/>
  <c r="T230" i="6"/>
  <c r="R230" i="6"/>
  <c r="P230" i="6"/>
  <c r="BK230" i="6"/>
  <c r="J230" i="6"/>
  <c r="BE230" i="6" s="1"/>
  <c r="BI229" i="6"/>
  <c r="BH229" i="6"/>
  <c r="BG229" i="6"/>
  <c r="BF229" i="6"/>
  <c r="T229" i="6"/>
  <c r="R229" i="6"/>
  <c r="P229" i="6"/>
  <c r="BK229" i="6"/>
  <c r="J229" i="6"/>
  <c r="BE229" i="6"/>
  <c r="BI227" i="6"/>
  <c r="BH227" i="6"/>
  <c r="BG227" i="6"/>
  <c r="BF227" i="6"/>
  <c r="T227" i="6"/>
  <c r="R227" i="6"/>
  <c r="P227" i="6"/>
  <c r="BK227" i="6"/>
  <c r="J227" i="6"/>
  <c r="BE227" i="6" s="1"/>
  <c r="BI226" i="6"/>
  <c r="BH226" i="6"/>
  <c r="BG226" i="6"/>
  <c r="BF226" i="6"/>
  <c r="T226" i="6"/>
  <c r="R226" i="6"/>
  <c r="P226" i="6"/>
  <c r="BK226" i="6"/>
  <c r="J226" i="6"/>
  <c r="BE226" i="6"/>
  <c r="BI225" i="6"/>
  <c r="BH225" i="6"/>
  <c r="BG225" i="6"/>
  <c r="BF225" i="6"/>
  <c r="T225" i="6"/>
  <c r="R225" i="6"/>
  <c r="P225" i="6"/>
  <c r="BK225" i="6"/>
  <c r="J225" i="6"/>
  <c r="BE225" i="6" s="1"/>
  <c r="BI224" i="6"/>
  <c r="BH224" i="6"/>
  <c r="BG224" i="6"/>
  <c r="BF224" i="6"/>
  <c r="T224" i="6"/>
  <c r="R224" i="6"/>
  <c r="P224" i="6"/>
  <c r="BK224" i="6"/>
  <c r="J224" i="6"/>
  <c r="BE224" i="6"/>
  <c r="BI223" i="6"/>
  <c r="BH223" i="6"/>
  <c r="BG223" i="6"/>
  <c r="BF223" i="6"/>
  <c r="T223" i="6"/>
  <c r="R223" i="6"/>
  <c r="P223" i="6"/>
  <c r="BK223" i="6"/>
  <c r="J223" i="6"/>
  <c r="BE223" i="6" s="1"/>
  <c r="BI221" i="6"/>
  <c r="BH221" i="6"/>
  <c r="BG221" i="6"/>
  <c r="BF221" i="6"/>
  <c r="T221" i="6"/>
  <c r="R221" i="6"/>
  <c r="P221" i="6"/>
  <c r="BK221" i="6"/>
  <c r="J221" i="6"/>
  <c r="BE221" i="6"/>
  <c r="BI220" i="6"/>
  <c r="BH220" i="6"/>
  <c r="BG220" i="6"/>
  <c r="BF220" i="6"/>
  <c r="T220" i="6"/>
  <c r="R220" i="6"/>
  <c r="P220" i="6"/>
  <c r="BK220" i="6"/>
  <c r="J220" i="6"/>
  <c r="BE220" i="6" s="1"/>
  <c r="BI219" i="6"/>
  <c r="BH219" i="6"/>
  <c r="BG219" i="6"/>
  <c r="BF219" i="6"/>
  <c r="T219" i="6"/>
  <c r="R219" i="6"/>
  <c r="P219" i="6"/>
  <c r="BK219" i="6"/>
  <c r="J219" i="6"/>
  <c r="BE219" i="6"/>
  <c r="BI218" i="6"/>
  <c r="BH218" i="6"/>
  <c r="BG218" i="6"/>
  <c r="BF218" i="6"/>
  <c r="T218" i="6"/>
  <c r="R218" i="6"/>
  <c r="P218" i="6"/>
  <c r="BK218" i="6"/>
  <c r="J218" i="6"/>
  <c r="BE218" i="6" s="1"/>
  <c r="BI217" i="6"/>
  <c r="BH217" i="6"/>
  <c r="BG217" i="6"/>
  <c r="BF217" i="6"/>
  <c r="T217" i="6"/>
  <c r="R217" i="6"/>
  <c r="P217" i="6"/>
  <c r="BK217" i="6"/>
  <c r="J217" i="6"/>
  <c r="BE217" i="6"/>
  <c r="BI215" i="6"/>
  <c r="BH215" i="6"/>
  <c r="BG215" i="6"/>
  <c r="BF215" i="6"/>
  <c r="T215" i="6"/>
  <c r="R215" i="6"/>
  <c r="P215" i="6"/>
  <c r="BK215" i="6"/>
  <c r="J215" i="6"/>
  <c r="BE215" i="6" s="1"/>
  <c r="BI214" i="6"/>
  <c r="BH214" i="6"/>
  <c r="BG214" i="6"/>
  <c r="BF214" i="6"/>
  <c r="T214" i="6"/>
  <c r="R214" i="6"/>
  <c r="P214" i="6"/>
  <c r="BK214" i="6"/>
  <c r="J214" i="6"/>
  <c r="BE214" i="6"/>
  <c r="BI213" i="6"/>
  <c r="BH213" i="6"/>
  <c r="BG213" i="6"/>
  <c r="BF213" i="6"/>
  <c r="T213" i="6"/>
  <c r="R213" i="6"/>
  <c r="P213" i="6"/>
  <c r="BK213" i="6"/>
  <c r="J213" i="6"/>
  <c r="BE213" i="6" s="1"/>
  <c r="BI212" i="6"/>
  <c r="BH212" i="6"/>
  <c r="BG212" i="6"/>
  <c r="BF212" i="6"/>
  <c r="T212" i="6"/>
  <c r="R212" i="6"/>
  <c r="P212" i="6"/>
  <c r="BK212" i="6"/>
  <c r="J212" i="6"/>
  <c r="BE212" i="6"/>
  <c r="BI211" i="6"/>
  <c r="BH211" i="6"/>
  <c r="BG211" i="6"/>
  <c r="BF211" i="6"/>
  <c r="T211" i="6"/>
  <c r="R211" i="6"/>
  <c r="P211" i="6"/>
  <c r="BK211" i="6"/>
  <c r="J211" i="6"/>
  <c r="BE211" i="6" s="1"/>
  <c r="BI210" i="6"/>
  <c r="BH210" i="6"/>
  <c r="BG210" i="6"/>
  <c r="BF210" i="6"/>
  <c r="T210" i="6"/>
  <c r="R210" i="6"/>
  <c r="P210" i="6"/>
  <c r="BK210" i="6"/>
  <c r="J210" i="6"/>
  <c r="BE210" i="6"/>
  <c r="BI209" i="6"/>
  <c r="BH209" i="6"/>
  <c r="BG209" i="6"/>
  <c r="BF209" i="6"/>
  <c r="T209" i="6"/>
  <c r="R209" i="6"/>
  <c r="P209" i="6"/>
  <c r="BK209" i="6"/>
  <c r="J209" i="6"/>
  <c r="BE209" i="6" s="1"/>
  <c r="BI208" i="6"/>
  <c r="BH208" i="6"/>
  <c r="BG208" i="6"/>
  <c r="BF208" i="6"/>
  <c r="T208" i="6"/>
  <c r="R208" i="6"/>
  <c r="P208" i="6"/>
  <c r="BK208" i="6"/>
  <c r="J208" i="6"/>
  <c r="BE208" i="6"/>
  <c r="BI207" i="6"/>
  <c r="BH207" i="6"/>
  <c r="BG207" i="6"/>
  <c r="BF207" i="6"/>
  <c r="T207" i="6"/>
  <c r="R207" i="6"/>
  <c r="P207" i="6"/>
  <c r="BK207" i="6"/>
  <c r="J207" i="6"/>
  <c r="BE207" i="6" s="1"/>
  <c r="BI205" i="6"/>
  <c r="BH205" i="6"/>
  <c r="BG205" i="6"/>
  <c r="BF205" i="6"/>
  <c r="T205" i="6"/>
  <c r="R205" i="6"/>
  <c r="P205" i="6"/>
  <c r="BK205" i="6"/>
  <c r="J205" i="6"/>
  <c r="BE205" i="6"/>
  <c r="BI204" i="6"/>
  <c r="BH204" i="6"/>
  <c r="BG204" i="6"/>
  <c r="BF204" i="6"/>
  <c r="T204" i="6"/>
  <c r="R204" i="6"/>
  <c r="P204" i="6"/>
  <c r="BK204" i="6"/>
  <c r="J204" i="6"/>
  <c r="BE204" i="6" s="1"/>
  <c r="BI203" i="6"/>
  <c r="BH203" i="6"/>
  <c r="BG203" i="6"/>
  <c r="BF203" i="6"/>
  <c r="T203" i="6"/>
  <c r="R203" i="6"/>
  <c r="P203" i="6"/>
  <c r="BK203" i="6"/>
  <c r="J203" i="6"/>
  <c r="BE203" i="6"/>
  <c r="BI202" i="6"/>
  <c r="BH202" i="6"/>
  <c r="BG202" i="6"/>
  <c r="BF202" i="6"/>
  <c r="T202" i="6"/>
  <c r="R202" i="6"/>
  <c r="P202" i="6"/>
  <c r="BK202" i="6"/>
  <c r="J202" i="6"/>
  <c r="BE202" i="6" s="1"/>
  <c r="BI201" i="6"/>
  <c r="BH201" i="6"/>
  <c r="BG201" i="6"/>
  <c r="BF201" i="6"/>
  <c r="T201" i="6"/>
  <c r="R201" i="6"/>
  <c r="P201" i="6"/>
  <c r="BK201" i="6"/>
  <c r="J201" i="6"/>
  <c r="BE201" i="6"/>
  <c r="BI200" i="6"/>
  <c r="BH200" i="6"/>
  <c r="BG200" i="6"/>
  <c r="BF200" i="6"/>
  <c r="T200" i="6"/>
  <c r="R200" i="6"/>
  <c r="P200" i="6"/>
  <c r="BK200" i="6"/>
  <c r="J200" i="6"/>
  <c r="BE200" i="6" s="1"/>
  <c r="BI199" i="6"/>
  <c r="BH199" i="6"/>
  <c r="BG199" i="6"/>
  <c r="BF199" i="6"/>
  <c r="T199" i="6"/>
  <c r="R199" i="6"/>
  <c r="P199" i="6"/>
  <c r="BK199" i="6"/>
  <c r="J199" i="6"/>
  <c r="BE199" i="6"/>
  <c r="BI197" i="6"/>
  <c r="BH197" i="6"/>
  <c r="BG197" i="6"/>
  <c r="BF197" i="6"/>
  <c r="T197" i="6"/>
  <c r="R197" i="6"/>
  <c r="P197" i="6"/>
  <c r="BK197" i="6"/>
  <c r="J197" i="6"/>
  <c r="BE197" i="6" s="1"/>
  <c r="BI196" i="6"/>
  <c r="BH196" i="6"/>
  <c r="BG196" i="6"/>
  <c r="BF196" i="6"/>
  <c r="T196" i="6"/>
  <c r="R196" i="6"/>
  <c r="P196" i="6"/>
  <c r="BK196" i="6"/>
  <c r="J196" i="6"/>
  <c r="BE196" i="6"/>
  <c r="BI195" i="6"/>
  <c r="BH195" i="6"/>
  <c r="BG195" i="6"/>
  <c r="BF195" i="6"/>
  <c r="T195" i="6"/>
  <c r="R195" i="6"/>
  <c r="P195" i="6"/>
  <c r="BK195" i="6"/>
  <c r="J195" i="6"/>
  <c r="BE195" i="6" s="1"/>
  <c r="BI194" i="6"/>
  <c r="BH194" i="6"/>
  <c r="BG194" i="6"/>
  <c r="BF194" i="6"/>
  <c r="T194" i="6"/>
  <c r="R194" i="6"/>
  <c r="P194" i="6"/>
  <c r="BK194" i="6"/>
  <c r="J194" i="6"/>
  <c r="BE194" i="6"/>
  <c r="BI193" i="6"/>
  <c r="BH193" i="6"/>
  <c r="BG193" i="6"/>
  <c r="BF193" i="6"/>
  <c r="T193" i="6"/>
  <c r="R193" i="6"/>
  <c r="P193" i="6"/>
  <c r="BK193" i="6"/>
  <c r="J193" i="6"/>
  <c r="BE193" i="6" s="1"/>
  <c r="BI192" i="6"/>
  <c r="BH192" i="6"/>
  <c r="BG192" i="6"/>
  <c r="BF192" i="6"/>
  <c r="T192" i="6"/>
  <c r="R192" i="6"/>
  <c r="P192" i="6"/>
  <c r="BK192" i="6"/>
  <c r="J192" i="6"/>
  <c r="BE192" i="6"/>
  <c r="BI191" i="6"/>
  <c r="BH191" i="6"/>
  <c r="BG191" i="6"/>
  <c r="BF191" i="6"/>
  <c r="T191" i="6"/>
  <c r="R191" i="6"/>
  <c r="P191" i="6"/>
  <c r="BK191" i="6"/>
  <c r="J191" i="6"/>
  <c r="BE191" i="6" s="1"/>
  <c r="BI190" i="6"/>
  <c r="BH190" i="6"/>
  <c r="BG190" i="6"/>
  <c r="BF190" i="6"/>
  <c r="T190" i="6"/>
  <c r="R190" i="6"/>
  <c r="P190" i="6"/>
  <c r="BK190" i="6"/>
  <c r="J190" i="6"/>
  <c r="BE190" i="6"/>
  <c r="BI189" i="6"/>
  <c r="BH189" i="6"/>
  <c r="BG189" i="6"/>
  <c r="BF189" i="6"/>
  <c r="T189" i="6"/>
  <c r="R189" i="6"/>
  <c r="P189" i="6"/>
  <c r="BK189" i="6"/>
  <c r="J189" i="6"/>
  <c r="BE189" i="6" s="1"/>
  <c r="BI188" i="6"/>
  <c r="BH188" i="6"/>
  <c r="BG188" i="6"/>
  <c r="BF188" i="6"/>
  <c r="T188" i="6"/>
  <c r="R188" i="6"/>
  <c r="P188" i="6"/>
  <c r="BK188" i="6"/>
  <c r="J188" i="6"/>
  <c r="BE188" i="6"/>
  <c r="BI187" i="6"/>
  <c r="BH187" i="6"/>
  <c r="BG187" i="6"/>
  <c r="BF187" i="6"/>
  <c r="T187" i="6"/>
  <c r="R187" i="6"/>
  <c r="P187" i="6"/>
  <c r="BK187" i="6"/>
  <c r="J187" i="6"/>
  <c r="BE187" i="6" s="1"/>
  <c r="BI186" i="6"/>
  <c r="BH186" i="6"/>
  <c r="BG186" i="6"/>
  <c r="BF186" i="6"/>
  <c r="T186" i="6"/>
  <c r="R186" i="6"/>
  <c r="P186" i="6"/>
  <c r="BK186" i="6"/>
  <c r="J186" i="6"/>
  <c r="BE186" i="6"/>
  <c r="BI185" i="6"/>
  <c r="BH185" i="6"/>
  <c r="BG185" i="6"/>
  <c r="BF185" i="6"/>
  <c r="T185" i="6"/>
  <c r="R185" i="6"/>
  <c r="P185" i="6"/>
  <c r="BK185" i="6"/>
  <c r="J185" i="6"/>
  <c r="BE185" i="6" s="1"/>
  <c r="BI183" i="6"/>
  <c r="BH183" i="6"/>
  <c r="BG183" i="6"/>
  <c r="BF183" i="6"/>
  <c r="T183" i="6"/>
  <c r="R183" i="6"/>
  <c r="P183" i="6"/>
  <c r="BK183" i="6"/>
  <c r="J183" i="6"/>
  <c r="BE183" i="6"/>
  <c r="BI182" i="6"/>
  <c r="BH182" i="6"/>
  <c r="BG182" i="6"/>
  <c r="BF182" i="6"/>
  <c r="T182" i="6"/>
  <c r="R182" i="6"/>
  <c r="P182" i="6"/>
  <c r="BK182" i="6"/>
  <c r="J182" i="6"/>
  <c r="BE182" i="6" s="1"/>
  <c r="BI180" i="6"/>
  <c r="BH180" i="6"/>
  <c r="BG180" i="6"/>
  <c r="BF180" i="6"/>
  <c r="T180" i="6"/>
  <c r="R180" i="6"/>
  <c r="P180" i="6"/>
  <c r="BK180" i="6"/>
  <c r="J180" i="6"/>
  <c r="BE180" i="6"/>
  <c r="BI179" i="6"/>
  <c r="BH179" i="6"/>
  <c r="BG179" i="6"/>
  <c r="BF179" i="6"/>
  <c r="T179" i="6"/>
  <c r="R179" i="6"/>
  <c r="P179" i="6"/>
  <c r="BK179" i="6"/>
  <c r="J179" i="6"/>
  <c r="BE179" i="6" s="1"/>
  <c r="BI178" i="6"/>
  <c r="BH178" i="6"/>
  <c r="BG178" i="6"/>
  <c r="BF178" i="6"/>
  <c r="T178" i="6"/>
  <c r="R178" i="6"/>
  <c r="P178" i="6"/>
  <c r="BK178" i="6"/>
  <c r="J178" i="6"/>
  <c r="BE178" i="6"/>
  <c r="BI177" i="6"/>
  <c r="BH177" i="6"/>
  <c r="BG177" i="6"/>
  <c r="BF177" i="6"/>
  <c r="T177" i="6"/>
  <c r="R177" i="6"/>
  <c r="P177" i="6"/>
  <c r="BK177" i="6"/>
  <c r="J177" i="6"/>
  <c r="BE177" i="6" s="1"/>
  <c r="BI176" i="6"/>
  <c r="BH176" i="6"/>
  <c r="BG176" i="6"/>
  <c r="BF176" i="6"/>
  <c r="T176" i="6"/>
  <c r="R176" i="6"/>
  <c r="P176" i="6"/>
  <c r="BK176" i="6"/>
  <c r="J176" i="6"/>
  <c r="BE176" i="6"/>
  <c r="BI175" i="6"/>
  <c r="BH175" i="6"/>
  <c r="BG175" i="6"/>
  <c r="BF175" i="6"/>
  <c r="T175" i="6"/>
  <c r="R175" i="6"/>
  <c r="P175" i="6"/>
  <c r="BK175" i="6"/>
  <c r="J175" i="6"/>
  <c r="BE175" i="6" s="1"/>
  <c r="BI174" i="6"/>
  <c r="BH174" i="6"/>
  <c r="BG174" i="6"/>
  <c r="BF174" i="6"/>
  <c r="T174" i="6"/>
  <c r="R174" i="6"/>
  <c r="P174" i="6"/>
  <c r="BK174" i="6"/>
  <c r="J174" i="6"/>
  <c r="BE174" i="6"/>
  <c r="BI173" i="6"/>
  <c r="BH173" i="6"/>
  <c r="BG173" i="6"/>
  <c r="BF173" i="6"/>
  <c r="T173" i="6"/>
  <c r="R173" i="6"/>
  <c r="P173" i="6"/>
  <c r="BK173" i="6"/>
  <c r="J173" i="6"/>
  <c r="BE173" i="6" s="1"/>
  <c r="BI172" i="6"/>
  <c r="BH172" i="6"/>
  <c r="BG172" i="6"/>
  <c r="BF172" i="6"/>
  <c r="T172" i="6"/>
  <c r="R172" i="6"/>
  <c r="P172" i="6"/>
  <c r="BK172" i="6"/>
  <c r="J172" i="6"/>
  <c r="BE172" i="6"/>
  <c r="BI171" i="6"/>
  <c r="BH171" i="6"/>
  <c r="BG171" i="6"/>
  <c r="BF171" i="6"/>
  <c r="T171" i="6"/>
  <c r="R171" i="6"/>
  <c r="P171" i="6"/>
  <c r="BK171" i="6"/>
  <c r="J171" i="6"/>
  <c r="BE171" i="6" s="1"/>
  <c r="BI169" i="6"/>
  <c r="BH169" i="6"/>
  <c r="BG169" i="6"/>
  <c r="BF169" i="6"/>
  <c r="T169" i="6"/>
  <c r="R169" i="6"/>
  <c r="P169" i="6"/>
  <c r="BK169" i="6"/>
  <c r="J169" i="6"/>
  <c r="BE169" i="6"/>
  <c r="BI168" i="6"/>
  <c r="BH168" i="6"/>
  <c r="BG168" i="6"/>
  <c r="BF168" i="6"/>
  <c r="T168" i="6"/>
  <c r="R168" i="6"/>
  <c r="P168" i="6"/>
  <c r="BK168" i="6"/>
  <c r="J168" i="6"/>
  <c r="BE168" i="6" s="1"/>
  <c r="BI167" i="6"/>
  <c r="BH167" i="6"/>
  <c r="BG167" i="6"/>
  <c r="BF167" i="6"/>
  <c r="T167" i="6"/>
  <c r="R167" i="6"/>
  <c r="P167" i="6"/>
  <c r="BK167" i="6"/>
  <c r="J167" i="6"/>
  <c r="BE167" i="6"/>
  <c r="BI166" i="6"/>
  <c r="BH166" i="6"/>
  <c r="BG166" i="6"/>
  <c r="BF166" i="6"/>
  <c r="T166" i="6"/>
  <c r="R166" i="6"/>
  <c r="P166" i="6"/>
  <c r="BK166" i="6"/>
  <c r="J166" i="6"/>
  <c r="BE166" i="6" s="1"/>
  <c r="BI165" i="6"/>
  <c r="BH165" i="6"/>
  <c r="BG165" i="6"/>
  <c r="BF165" i="6"/>
  <c r="T165" i="6"/>
  <c r="R165" i="6"/>
  <c r="P165" i="6"/>
  <c r="BK165" i="6"/>
  <c r="J165" i="6"/>
  <c r="BE165" i="6"/>
  <c r="BI163" i="6"/>
  <c r="BH163" i="6"/>
  <c r="BG163" i="6"/>
  <c r="BF163" i="6"/>
  <c r="T163" i="6"/>
  <c r="R163" i="6"/>
  <c r="P163" i="6"/>
  <c r="BK163" i="6"/>
  <c r="J163" i="6"/>
  <c r="BE163" i="6" s="1"/>
  <c r="BI162" i="6"/>
  <c r="BH162" i="6"/>
  <c r="BG162" i="6"/>
  <c r="BF162" i="6"/>
  <c r="T162" i="6"/>
  <c r="R162" i="6"/>
  <c r="P162" i="6"/>
  <c r="BK162" i="6"/>
  <c r="J162" i="6"/>
  <c r="BE162" i="6"/>
  <c r="BI161" i="6"/>
  <c r="BH161" i="6"/>
  <c r="BG161" i="6"/>
  <c r="BF161" i="6"/>
  <c r="T161" i="6"/>
  <c r="R161" i="6"/>
  <c r="P161" i="6"/>
  <c r="BK161" i="6"/>
  <c r="J161" i="6"/>
  <c r="BE161" i="6" s="1"/>
  <c r="BI160" i="6"/>
  <c r="BH160" i="6"/>
  <c r="BG160" i="6"/>
  <c r="BF160" i="6"/>
  <c r="T160" i="6"/>
  <c r="R160" i="6"/>
  <c r="P160" i="6"/>
  <c r="BK160" i="6"/>
  <c r="J160" i="6"/>
  <c r="BE160" i="6"/>
  <c r="BI159" i="6"/>
  <c r="BH159" i="6"/>
  <c r="BG159" i="6"/>
  <c r="BF159" i="6"/>
  <c r="T159" i="6"/>
  <c r="R159" i="6"/>
  <c r="P159" i="6"/>
  <c r="BK159" i="6"/>
  <c r="J159" i="6"/>
  <c r="BE159" i="6" s="1"/>
  <c r="BI158" i="6"/>
  <c r="BH158" i="6"/>
  <c r="BG158" i="6"/>
  <c r="BF158" i="6"/>
  <c r="T158" i="6"/>
  <c r="R158" i="6"/>
  <c r="P158" i="6"/>
  <c r="BK158" i="6"/>
  <c r="J158" i="6"/>
  <c r="BE158" i="6"/>
  <c r="BI156" i="6"/>
  <c r="BH156" i="6"/>
  <c r="BG156" i="6"/>
  <c r="BF156" i="6"/>
  <c r="T156" i="6"/>
  <c r="R156" i="6"/>
  <c r="P156" i="6"/>
  <c r="BK156" i="6"/>
  <c r="J156" i="6"/>
  <c r="BE156" i="6" s="1"/>
  <c r="BI155" i="6"/>
  <c r="BH155" i="6"/>
  <c r="BG155" i="6"/>
  <c r="BF155" i="6"/>
  <c r="T155" i="6"/>
  <c r="R155" i="6"/>
  <c r="P155" i="6"/>
  <c r="BK155" i="6"/>
  <c r="J155" i="6"/>
  <c r="BE155" i="6"/>
  <c r="BI154" i="6"/>
  <c r="BH154" i="6"/>
  <c r="BG154" i="6"/>
  <c r="BF154" i="6"/>
  <c r="T154" i="6"/>
  <c r="R154" i="6"/>
  <c r="P154" i="6"/>
  <c r="BK154" i="6"/>
  <c r="J154" i="6"/>
  <c r="BE154" i="6" s="1"/>
  <c r="BI153" i="6"/>
  <c r="BH153" i="6"/>
  <c r="BG153" i="6"/>
  <c r="BF153" i="6"/>
  <c r="T153" i="6"/>
  <c r="R153" i="6"/>
  <c r="P153" i="6"/>
  <c r="BK153" i="6"/>
  <c r="J153" i="6"/>
  <c r="BE153" i="6"/>
  <c r="BI151" i="6"/>
  <c r="BH151" i="6"/>
  <c r="BG151" i="6"/>
  <c r="BF151" i="6"/>
  <c r="T151" i="6"/>
  <c r="R151" i="6"/>
  <c r="P151" i="6"/>
  <c r="BK151" i="6"/>
  <c r="J151" i="6"/>
  <c r="BE151" i="6" s="1"/>
  <c r="BI150" i="6"/>
  <c r="BH150" i="6"/>
  <c r="BG150" i="6"/>
  <c r="BF150" i="6"/>
  <c r="T150" i="6"/>
  <c r="R150" i="6"/>
  <c r="P150" i="6"/>
  <c r="BK150" i="6"/>
  <c r="J150" i="6"/>
  <c r="BE150" i="6"/>
  <c r="BI149" i="6"/>
  <c r="BH149" i="6"/>
  <c r="BG149" i="6"/>
  <c r="BF149" i="6"/>
  <c r="T149" i="6"/>
  <c r="R149" i="6"/>
  <c r="P149" i="6"/>
  <c r="BK149" i="6"/>
  <c r="J149" i="6"/>
  <c r="BE149" i="6" s="1"/>
  <c r="BI148" i="6"/>
  <c r="BH148" i="6"/>
  <c r="BG148" i="6"/>
  <c r="BF148" i="6"/>
  <c r="T148" i="6"/>
  <c r="R148" i="6"/>
  <c r="P148" i="6"/>
  <c r="BK148" i="6"/>
  <c r="J148" i="6"/>
  <c r="BE148" i="6"/>
  <c r="BI146" i="6"/>
  <c r="BH146" i="6"/>
  <c r="BG146" i="6"/>
  <c r="BF146" i="6"/>
  <c r="T146" i="6"/>
  <c r="R146" i="6"/>
  <c r="P146" i="6"/>
  <c r="BK146" i="6"/>
  <c r="J146" i="6"/>
  <c r="BE146" i="6" s="1"/>
  <c r="BI145" i="6"/>
  <c r="BH145" i="6"/>
  <c r="BG145" i="6"/>
  <c r="BF145" i="6"/>
  <c r="T145" i="6"/>
  <c r="R145" i="6"/>
  <c r="P145" i="6"/>
  <c r="BK145" i="6"/>
  <c r="J145" i="6"/>
  <c r="BE145" i="6"/>
  <c r="BI144" i="6"/>
  <c r="BH144" i="6"/>
  <c r="BG144" i="6"/>
  <c r="BF144" i="6"/>
  <c r="T144" i="6"/>
  <c r="R144" i="6"/>
  <c r="P144" i="6"/>
  <c r="BK144" i="6"/>
  <c r="J144" i="6"/>
  <c r="BE144" i="6" s="1"/>
  <c r="BI143" i="6"/>
  <c r="BH143" i="6"/>
  <c r="BG143" i="6"/>
  <c r="BF143" i="6"/>
  <c r="T143" i="6"/>
  <c r="R143" i="6"/>
  <c r="R140" i="6" s="1"/>
  <c r="R139" i="6" s="1"/>
  <c r="P143" i="6"/>
  <c r="BK143" i="6"/>
  <c r="J143" i="6"/>
  <c r="BE143" i="6"/>
  <c r="BI141" i="6"/>
  <c r="BH141" i="6"/>
  <c r="BG141" i="6"/>
  <c r="BF141" i="6"/>
  <c r="T141" i="6"/>
  <c r="R141" i="6"/>
  <c r="P141" i="6"/>
  <c r="BK141" i="6"/>
  <c r="J141" i="6"/>
  <c r="BE141" i="6"/>
  <c r="BI137" i="6"/>
  <c r="BH137" i="6"/>
  <c r="BG137" i="6"/>
  <c r="BF137" i="6"/>
  <c r="T137" i="6"/>
  <c r="R137" i="6"/>
  <c r="P137" i="6"/>
  <c r="BK137" i="6"/>
  <c r="J137" i="6"/>
  <c r="BE137" i="6" s="1"/>
  <c r="BI134" i="6"/>
  <c r="BH134" i="6"/>
  <c r="BG134" i="6"/>
  <c r="BF134" i="6"/>
  <c r="T134" i="6"/>
  <c r="R134" i="6"/>
  <c r="P134" i="6"/>
  <c r="BK134" i="6"/>
  <c r="J134" i="6"/>
  <c r="BE134" i="6" s="1"/>
  <c r="BI132" i="6"/>
  <c r="BH132" i="6"/>
  <c r="BG132" i="6"/>
  <c r="BF132" i="6"/>
  <c r="T132" i="6"/>
  <c r="T131" i="6" s="1"/>
  <c r="R132" i="6"/>
  <c r="R131" i="6" s="1"/>
  <c r="P132" i="6"/>
  <c r="P131" i="6"/>
  <c r="BK132" i="6"/>
  <c r="BK131" i="6" s="1"/>
  <c r="J131" i="6" s="1"/>
  <c r="J99" i="6" s="1"/>
  <c r="J132" i="6"/>
  <c r="BE132" i="6"/>
  <c r="BI130" i="6"/>
  <c r="BH130" i="6"/>
  <c r="BG130" i="6"/>
  <c r="BF130" i="6"/>
  <c r="T130" i="6"/>
  <c r="R130" i="6"/>
  <c r="P130" i="6"/>
  <c r="BK130" i="6"/>
  <c r="J130" i="6"/>
  <c r="BE130" i="6" s="1"/>
  <c r="BI128" i="6"/>
  <c r="BH128" i="6"/>
  <c r="BG128" i="6"/>
  <c r="BF128" i="6"/>
  <c r="T128" i="6"/>
  <c r="R128" i="6"/>
  <c r="P128" i="6"/>
  <c r="BK128" i="6"/>
  <c r="J128" i="6"/>
  <c r="BE128" i="6" s="1"/>
  <c r="BI127" i="6"/>
  <c r="BH127" i="6"/>
  <c r="BG127" i="6"/>
  <c r="BF127" i="6"/>
  <c r="T127" i="6"/>
  <c r="R127" i="6"/>
  <c r="P127" i="6"/>
  <c r="BK127" i="6"/>
  <c r="J127" i="6"/>
  <c r="BE127" i="6" s="1"/>
  <c r="J33" i="6" s="1"/>
  <c r="AV99" i="1" s="1"/>
  <c r="BI124" i="6"/>
  <c r="BH124" i="6"/>
  <c r="BG124" i="6"/>
  <c r="F35" i="6"/>
  <c r="BB99" i="1" s="1"/>
  <c r="BF124" i="6"/>
  <c r="T124" i="6"/>
  <c r="T123" i="6"/>
  <c r="T122" i="6" s="1"/>
  <c r="R124" i="6"/>
  <c r="R123" i="6"/>
  <c r="R122" i="6" s="1"/>
  <c r="P124" i="6"/>
  <c r="P123" i="6"/>
  <c r="P122" i="6" s="1"/>
  <c r="BK124" i="6"/>
  <c r="BK123" i="6" s="1"/>
  <c r="J124" i="6"/>
  <c r="BE124" i="6"/>
  <c r="J118" i="6"/>
  <c r="J117" i="6"/>
  <c r="F117" i="6"/>
  <c r="F115" i="6"/>
  <c r="E113" i="6"/>
  <c r="J92" i="6"/>
  <c r="J91" i="6"/>
  <c r="F91" i="6"/>
  <c r="F89" i="6"/>
  <c r="E87" i="6"/>
  <c r="J18" i="6"/>
  <c r="E18" i="6"/>
  <c r="F118" i="6"/>
  <c r="F92" i="6"/>
  <c r="J17" i="6"/>
  <c r="J12" i="6"/>
  <c r="J115" i="6"/>
  <c r="J89" i="6"/>
  <c r="E7" i="6"/>
  <c r="E111" i="6" s="1"/>
  <c r="E85" i="6"/>
  <c r="J37" i="5"/>
  <c r="J36" i="5"/>
  <c r="AY98" i="1" s="1"/>
  <c r="J35" i="5"/>
  <c r="AX98" i="1"/>
  <c r="BI175" i="5"/>
  <c r="BH175" i="5"/>
  <c r="BG175" i="5"/>
  <c r="BF175" i="5"/>
  <c r="T175" i="5"/>
  <c r="R175" i="5"/>
  <c r="P175" i="5"/>
  <c r="BK175" i="5"/>
  <c r="J175" i="5"/>
  <c r="BE175" i="5" s="1"/>
  <c r="BI174" i="5"/>
  <c r="BH174" i="5"/>
  <c r="BG174" i="5"/>
  <c r="BF174" i="5"/>
  <c r="T174" i="5"/>
  <c r="R174" i="5"/>
  <c r="P174" i="5"/>
  <c r="BK174" i="5"/>
  <c r="J174" i="5"/>
  <c r="BE174" i="5"/>
  <c r="BI173" i="5"/>
  <c r="BH173" i="5"/>
  <c r="BG173" i="5"/>
  <c r="BF173" i="5"/>
  <c r="T173" i="5"/>
  <c r="R173" i="5"/>
  <c r="P173" i="5"/>
  <c r="BK173" i="5"/>
  <c r="J173" i="5"/>
  <c r="BE173" i="5" s="1"/>
  <c r="BI172" i="5"/>
  <c r="BH172" i="5"/>
  <c r="BG172" i="5"/>
  <c r="BF172" i="5"/>
  <c r="T172" i="5"/>
  <c r="R172" i="5"/>
  <c r="P172" i="5"/>
  <c r="BK172" i="5"/>
  <c r="J172" i="5"/>
  <c r="BE172" i="5"/>
  <c r="BI171" i="5"/>
  <c r="BH171" i="5"/>
  <c r="BG171" i="5"/>
  <c r="BF171" i="5"/>
  <c r="T171" i="5"/>
  <c r="R171" i="5"/>
  <c r="P171" i="5"/>
  <c r="BK171" i="5"/>
  <c r="J171" i="5"/>
  <c r="BE171" i="5" s="1"/>
  <c r="BI170" i="5"/>
  <c r="BH170" i="5"/>
  <c r="BG170" i="5"/>
  <c r="BF170" i="5"/>
  <c r="T170" i="5"/>
  <c r="R170" i="5"/>
  <c r="P170" i="5"/>
  <c r="BK170" i="5"/>
  <c r="J170" i="5"/>
  <c r="BE170" i="5"/>
  <c r="BI169" i="5"/>
  <c r="BH169" i="5"/>
  <c r="BG169" i="5"/>
  <c r="BF169" i="5"/>
  <c r="T169" i="5"/>
  <c r="R169" i="5"/>
  <c r="P169" i="5"/>
  <c r="BK169" i="5"/>
  <c r="J169" i="5"/>
  <c r="BE169" i="5" s="1"/>
  <c r="BI168" i="5"/>
  <c r="BH168" i="5"/>
  <c r="BG168" i="5"/>
  <c r="BF168" i="5"/>
  <c r="T168" i="5"/>
  <c r="R168" i="5"/>
  <c r="P168" i="5"/>
  <c r="BK168" i="5"/>
  <c r="J168" i="5"/>
  <c r="BE168" i="5"/>
  <c r="BI167" i="5"/>
  <c r="BH167" i="5"/>
  <c r="BG167" i="5"/>
  <c r="BF167" i="5"/>
  <c r="T167" i="5"/>
  <c r="R167" i="5"/>
  <c r="P167" i="5"/>
  <c r="BK167" i="5"/>
  <c r="J167" i="5"/>
  <c r="BE167" i="5" s="1"/>
  <c r="BI166" i="5"/>
  <c r="BH166" i="5"/>
  <c r="BG166" i="5"/>
  <c r="BF166" i="5"/>
  <c r="T166" i="5"/>
  <c r="R166" i="5"/>
  <c r="P166" i="5"/>
  <c r="BK166" i="5"/>
  <c r="J166" i="5"/>
  <c r="BE166" i="5"/>
  <c r="BI165" i="5"/>
  <c r="BH165" i="5"/>
  <c r="BG165" i="5"/>
  <c r="BF165" i="5"/>
  <c r="T165" i="5"/>
  <c r="R165" i="5"/>
  <c r="P165" i="5"/>
  <c r="BK165" i="5"/>
  <c r="J165" i="5"/>
  <c r="BE165" i="5" s="1"/>
  <c r="BI164" i="5"/>
  <c r="BH164" i="5"/>
  <c r="BG164" i="5"/>
  <c r="BF164" i="5"/>
  <c r="T164" i="5"/>
  <c r="R164" i="5"/>
  <c r="P164" i="5"/>
  <c r="BK164" i="5"/>
  <c r="J164" i="5"/>
  <c r="BE164" i="5"/>
  <c r="BI163" i="5"/>
  <c r="BH163" i="5"/>
  <c r="BG163" i="5"/>
  <c r="BF163" i="5"/>
  <c r="T163" i="5"/>
  <c r="R163" i="5"/>
  <c r="P163" i="5"/>
  <c r="BK163" i="5"/>
  <c r="J163" i="5"/>
  <c r="BE163" i="5" s="1"/>
  <c r="BI162" i="5"/>
  <c r="BH162" i="5"/>
  <c r="BG162" i="5"/>
  <c r="BF162" i="5"/>
  <c r="T162" i="5"/>
  <c r="R162" i="5"/>
  <c r="P162" i="5"/>
  <c r="BK162" i="5"/>
  <c r="J162" i="5"/>
  <c r="BE162" i="5"/>
  <c r="BI161" i="5"/>
  <c r="BH161" i="5"/>
  <c r="BG161" i="5"/>
  <c r="BF161" i="5"/>
  <c r="T161" i="5"/>
  <c r="R161" i="5"/>
  <c r="P161" i="5"/>
  <c r="BK161" i="5"/>
  <c r="J161" i="5"/>
  <c r="BE161" i="5" s="1"/>
  <c r="BI160" i="5"/>
  <c r="BH160" i="5"/>
  <c r="BG160" i="5"/>
  <c r="BF160" i="5"/>
  <c r="T160" i="5"/>
  <c r="R160" i="5"/>
  <c r="P160" i="5"/>
  <c r="BK160" i="5"/>
  <c r="J160" i="5"/>
  <c r="BE160" i="5"/>
  <c r="BI158" i="5"/>
  <c r="BH158" i="5"/>
  <c r="BG158" i="5"/>
  <c r="BF158" i="5"/>
  <c r="T158" i="5"/>
  <c r="R158" i="5"/>
  <c r="P158" i="5"/>
  <c r="BK158" i="5"/>
  <c r="J158" i="5"/>
  <c r="BE158" i="5"/>
  <c r="BI157" i="5"/>
  <c r="BH157" i="5"/>
  <c r="BG157" i="5"/>
  <c r="BF157" i="5"/>
  <c r="T157" i="5"/>
  <c r="R157" i="5"/>
  <c r="P157" i="5"/>
  <c r="BK157" i="5"/>
  <c r="J157" i="5"/>
  <c r="BE157" i="5"/>
  <c r="BI156" i="5"/>
  <c r="BH156" i="5"/>
  <c r="BG156" i="5"/>
  <c r="BF156" i="5"/>
  <c r="T156" i="5"/>
  <c r="R156" i="5"/>
  <c r="P156" i="5"/>
  <c r="BK156" i="5"/>
  <c r="J156" i="5"/>
  <c r="BE156" i="5"/>
  <c r="BI154" i="5"/>
  <c r="BH154" i="5"/>
  <c r="BG154" i="5"/>
  <c r="BF154" i="5"/>
  <c r="T154" i="5"/>
  <c r="R154" i="5"/>
  <c r="P154" i="5"/>
  <c r="BK154" i="5"/>
  <c r="J154" i="5"/>
  <c r="BE154" i="5"/>
  <c r="BI148" i="5"/>
  <c r="BH148" i="5"/>
  <c r="BG148" i="5"/>
  <c r="BF148" i="5"/>
  <c r="T148" i="5"/>
  <c r="R148" i="5"/>
  <c r="P148" i="5"/>
  <c r="BK148" i="5"/>
  <c r="J148" i="5"/>
  <c r="BE148" i="5"/>
  <c r="BI136" i="5"/>
  <c r="BH136" i="5"/>
  <c r="BG136" i="5"/>
  <c r="BF136" i="5"/>
  <c r="T136" i="5"/>
  <c r="R136" i="5"/>
  <c r="P136" i="5"/>
  <c r="BK136" i="5"/>
  <c r="J136" i="5"/>
  <c r="BE136" i="5"/>
  <c r="BI135" i="5"/>
  <c r="BH135" i="5"/>
  <c r="BG135" i="5"/>
  <c r="BF135" i="5"/>
  <c r="T135" i="5"/>
  <c r="R135" i="5"/>
  <c r="P135" i="5"/>
  <c r="BK135" i="5"/>
  <c r="J135" i="5"/>
  <c r="BE135" i="5"/>
  <c r="BI134" i="5"/>
  <c r="BH134" i="5"/>
  <c r="BG134" i="5"/>
  <c r="BF134" i="5"/>
  <c r="T134" i="5"/>
  <c r="R134" i="5"/>
  <c r="P134" i="5"/>
  <c r="BK134" i="5"/>
  <c r="J134" i="5"/>
  <c r="BE134" i="5"/>
  <c r="BI133" i="5"/>
  <c r="BH133" i="5"/>
  <c r="BG133" i="5"/>
  <c r="BF133" i="5"/>
  <c r="T133" i="5"/>
  <c r="R133" i="5"/>
  <c r="P133" i="5"/>
  <c r="BK133" i="5"/>
  <c r="J133" i="5"/>
  <c r="BE133" i="5"/>
  <c r="BI132" i="5"/>
  <c r="BH132" i="5"/>
  <c r="BG132" i="5"/>
  <c r="BF132" i="5"/>
  <c r="T132" i="5"/>
  <c r="R132" i="5"/>
  <c r="P132" i="5"/>
  <c r="BK132" i="5"/>
  <c r="J132" i="5"/>
  <c r="BE132" i="5"/>
  <c r="BI131" i="5"/>
  <c r="BH131" i="5"/>
  <c r="BG131" i="5"/>
  <c r="BF131" i="5"/>
  <c r="T131" i="5"/>
  <c r="R131" i="5"/>
  <c r="P131" i="5"/>
  <c r="P127" i="5" s="1"/>
  <c r="BK131" i="5"/>
  <c r="BK127" i="5" s="1"/>
  <c r="J127" i="5" s="1"/>
  <c r="J99" i="5" s="1"/>
  <c r="J131" i="5"/>
  <c r="BE131" i="5"/>
  <c r="BI130" i="5"/>
  <c r="BH130" i="5"/>
  <c r="BG130" i="5"/>
  <c r="BF130" i="5"/>
  <c r="T130" i="5"/>
  <c r="T127" i="5" s="1"/>
  <c r="R130" i="5"/>
  <c r="R127" i="5" s="1"/>
  <c r="P130" i="5"/>
  <c r="BK130" i="5"/>
  <c r="J130" i="5"/>
  <c r="BE130" i="5"/>
  <c r="BI128" i="5"/>
  <c r="BH128" i="5"/>
  <c r="BG128" i="5"/>
  <c r="BF128" i="5"/>
  <c r="T128" i="5"/>
  <c r="R128" i="5"/>
  <c r="P128" i="5"/>
  <c r="BK128" i="5"/>
  <c r="J128" i="5"/>
  <c r="BE128" i="5"/>
  <c r="BI126" i="5"/>
  <c r="BH126" i="5"/>
  <c r="BG126" i="5"/>
  <c r="BF126" i="5"/>
  <c r="T126" i="5"/>
  <c r="R126" i="5"/>
  <c r="P126" i="5"/>
  <c r="BK126" i="5"/>
  <c r="J126" i="5"/>
  <c r="BE126" i="5"/>
  <c r="BI124" i="5"/>
  <c r="F37" i="5" s="1"/>
  <c r="BD98" i="1" s="1"/>
  <c r="BH124" i="5"/>
  <c r="BG124" i="5"/>
  <c r="BF124" i="5"/>
  <c r="T124" i="5"/>
  <c r="R124" i="5"/>
  <c r="R121" i="5" s="1"/>
  <c r="R120" i="5" s="1"/>
  <c r="R119" i="5" s="1"/>
  <c r="P124" i="5"/>
  <c r="BK124" i="5"/>
  <c r="J124" i="5"/>
  <c r="BE124" i="5"/>
  <c r="BI122" i="5"/>
  <c r="BH122" i="5"/>
  <c r="BG122" i="5"/>
  <c r="F35" i="5"/>
  <c r="BB98" i="1" s="1"/>
  <c r="BF122" i="5"/>
  <c r="T122" i="5"/>
  <c r="T121" i="5"/>
  <c r="T120" i="5" s="1"/>
  <c r="T119" i="5" s="1"/>
  <c r="R122" i="5"/>
  <c r="P122" i="5"/>
  <c r="P121" i="5"/>
  <c r="P120" i="5" s="1"/>
  <c r="P119" i="5" s="1"/>
  <c r="AU98" i="1" s="1"/>
  <c r="BK122" i="5"/>
  <c r="J122" i="5"/>
  <c r="BE122" i="5"/>
  <c r="F33" i="5" s="1"/>
  <c r="AZ98" i="1" s="1"/>
  <c r="J116" i="5"/>
  <c r="J115" i="5"/>
  <c r="F115" i="5"/>
  <c r="F113" i="5"/>
  <c r="E111" i="5"/>
  <c r="J92" i="5"/>
  <c r="J91" i="5"/>
  <c r="F91" i="5"/>
  <c r="F89" i="5"/>
  <c r="E87" i="5"/>
  <c r="J18" i="5"/>
  <c r="E18" i="5"/>
  <c r="F116" i="5"/>
  <c r="F92" i="5"/>
  <c r="J17" i="5"/>
  <c r="J12" i="5"/>
  <c r="J113" i="5"/>
  <c r="J89" i="5"/>
  <c r="E7" i="5"/>
  <c r="E109" i="5"/>
  <c r="E85" i="5"/>
  <c r="J37" i="4"/>
  <c r="J36" i="4"/>
  <c r="AY97" i="1"/>
  <c r="J35" i="4"/>
  <c r="AX97" i="1" s="1"/>
  <c r="BI229" i="4"/>
  <c r="BH229" i="4"/>
  <c r="BG229" i="4"/>
  <c r="BF229" i="4"/>
  <c r="T229" i="4"/>
  <c r="R229" i="4"/>
  <c r="P229" i="4"/>
  <c r="BK229" i="4"/>
  <c r="BK226" i="4" s="1"/>
  <c r="J229" i="4"/>
  <c r="BE229" i="4"/>
  <c r="BI227" i="4"/>
  <c r="BH227" i="4"/>
  <c r="BG227" i="4"/>
  <c r="BF227" i="4"/>
  <c r="T227" i="4"/>
  <c r="T226" i="4" s="1"/>
  <c r="T124" i="4" s="1"/>
  <c r="T123" i="4" s="1"/>
  <c r="R227" i="4"/>
  <c r="R226" i="4"/>
  <c r="P227" i="4"/>
  <c r="P226" i="4" s="1"/>
  <c r="BK227" i="4"/>
  <c r="J226" i="4"/>
  <c r="J103" i="4" s="1"/>
  <c r="J227" i="4"/>
  <c r="BE227" i="4" s="1"/>
  <c r="BI224" i="4"/>
  <c r="BH224" i="4"/>
  <c r="BG224" i="4"/>
  <c r="BF224" i="4"/>
  <c r="T224" i="4"/>
  <c r="R224" i="4"/>
  <c r="P224" i="4"/>
  <c r="BK224" i="4"/>
  <c r="J224" i="4"/>
  <c r="BE224" i="4" s="1"/>
  <c r="BI222" i="4"/>
  <c r="BH222" i="4"/>
  <c r="BG222" i="4"/>
  <c r="BF222" i="4"/>
  <c r="T222" i="4"/>
  <c r="R222" i="4"/>
  <c r="P222" i="4"/>
  <c r="BK222" i="4"/>
  <c r="J222" i="4"/>
  <c r="BE222" i="4"/>
  <c r="BI221" i="4"/>
  <c r="BH221" i="4"/>
  <c r="BG221" i="4"/>
  <c r="BF221" i="4"/>
  <c r="T221" i="4"/>
  <c r="R221" i="4"/>
  <c r="P221" i="4"/>
  <c r="BK221" i="4"/>
  <c r="J221" i="4"/>
  <c r="BE221" i="4" s="1"/>
  <c r="BI220" i="4"/>
  <c r="BH220" i="4"/>
  <c r="BG220" i="4"/>
  <c r="BF220" i="4"/>
  <c r="T220" i="4"/>
  <c r="R220" i="4"/>
  <c r="P220" i="4"/>
  <c r="BK220" i="4"/>
  <c r="J220" i="4"/>
  <c r="BE220" i="4"/>
  <c r="BI219" i="4"/>
  <c r="BH219" i="4"/>
  <c r="BG219" i="4"/>
  <c r="BF219" i="4"/>
  <c r="T219" i="4"/>
  <c r="R219" i="4"/>
  <c r="P219" i="4"/>
  <c r="BK219" i="4"/>
  <c r="J219" i="4"/>
  <c r="BE219" i="4" s="1"/>
  <c r="BI218" i="4"/>
  <c r="BH218" i="4"/>
  <c r="BG218" i="4"/>
  <c r="BF218" i="4"/>
  <c r="T218" i="4"/>
  <c r="R218" i="4"/>
  <c r="P218" i="4"/>
  <c r="BK218" i="4"/>
  <c r="J218" i="4"/>
  <c r="BE218" i="4"/>
  <c r="BI216" i="4"/>
  <c r="BH216" i="4"/>
  <c r="BG216" i="4"/>
  <c r="BF216" i="4"/>
  <c r="T216" i="4"/>
  <c r="R216" i="4"/>
  <c r="P216" i="4"/>
  <c r="BK216" i="4"/>
  <c r="J216" i="4"/>
  <c r="BE216" i="4" s="1"/>
  <c r="BI214" i="4"/>
  <c r="BH214" i="4"/>
  <c r="BG214" i="4"/>
  <c r="BF214" i="4"/>
  <c r="T214" i="4"/>
  <c r="R214" i="4"/>
  <c r="P214" i="4"/>
  <c r="BK214" i="4"/>
  <c r="J214" i="4"/>
  <c r="BE214" i="4"/>
  <c r="BI212" i="4"/>
  <c r="BH212" i="4"/>
  <c r="BG212" i="4"/>
  <c r="BF212" i="4"/>
  <c r="T212" i="4"/>
  <c r="R212" i="4"/>
  <c r="P212" i="4"/>
  <c r="BK212" i="4"/>
  <c r="J212" i="4"/>
  <c r="BE212" i="4" s="1"/>
  <c r="BI210" i="4"/>
  <c r="BH210" i="4"/>
  <c r="BG210" i="4"/>
  <c r="BF210" i="4"/>
  <c r="T210" i="4"/>
  <c r="R210" i="4"/>
  <c r="P210" i="4"/>
  <c r="BK210" i="4"/>
  <c r="J210" i="4"/>
  <c r="BE210" i="4"/>
  <c r="BI208" i="4"/>
  <c r="BH208" i="4"/>
  <c r="BG208" i="4"/>
  <c r="BF208" i="4"/>
  <c r="T208" i="4"/>
  <c r="R208" i="4"/>
  <c r="P208" i="4"/>
  <c r="BK208" i="4"/>
  <c r="J208" i="4"/>
  <c r="BE208" i="4" s="1"/>
  <c r="BI206" i="4"/>
  <c r="BH206" i="4"/>
  <c r="BG206" i="4"/>
  <c r="BF206" i="4"/>
  <c r="T206" i="4"/>
  <c r="R206" i="4"/>
  <c r="P206" i="4"/>
  <c r="P203" i="4" s="1"/>
  <c r="BK206" i="4"/>
  <c r="J206" i="4"/>
  <c r="BE206" i="4"/>
  <c r="BI205" i="4"/>
  <c r="BH205" i="4"/>
  <c r="BG205" i="4"/>
  <c r="BF205" i="4"/>
  <c r="T205" i="4"/>
  <c r="T203" i="4" s="1"/>
  <c r="R205" i="4"/>
  <c r="P205" i="4"/>
  <c r="BK205" i="4"/>
  <c r="J205" i="4"/>
  <c r="BE205" i="4" s="1"/>
  <c r="BI204" i="4"/>
  <c r="BH204" i="4"/>
  <c r="BG204" i="4"/>
  <c r="BF204" i="4"/>
  <c r="T204" i="4"/>
  <c r="R204" i="4"/>
  <c r="R203" i="4" s="1"/>
  <c r="P204" i="4"/>
  <c r="BK204" i="4"/>
  <c r="BK203" i="4" s="1"/>
  <c r="J203" i="4" s="1"/>
  <c r="J102" i="4" s="1"/>
  <c r="J204" i="4"/>
  <c r="BE204" i="4"/>
  <c r="BI201" i="4"/>
  <c r="BH201" i="4"/>
  <c r="BG201" i="4"/>
  <c r="BF201" i="4"/>
  <c r="T201" i="4"/>
  <c r="R201" i="4"/>
  <c r="P201" i="4"/>
  <c r="BK201" i="4"/>
  <c r="J201" i="4"/>
  <c r="BE201" i="4"/>
  <c r="BI199" i="4"/>
  <c r="BH199" i="4"/>
  <c r="BG199" i="4"/>
  <c r="BF199" i="4"/>
  <c r="T199" i="4"/>
  <c r="R199" i="4"/>
  <c r="P199" i="4"/>
  <c r="BK199" i="4"/>
  <c r="J199" i="4"/>
  <c r="BE199" i="4"/>
  <c r="BI198" i="4"/>
  <c r="BH198" i="4"/>
  <c r="BG198" i="4"/>
  <c r="BF198" i="4"/>
  <c r="T198" i="4"/>
  <c r="R198" i="4"/>
  <c r="P198" i="4"/>
  <c r="BK198" i="4"/>
  <c r="J198" i="4"/>
  <c r="BE198" i="4"/>
  <c r="BI197" i="4"/>
  <c r="BH197" i="4"/>
  <c r="BG197" i="4"/>
  <c r="BF197" i="4"/>
  <c r="T197" i="4"/>
  <c r="R197" i="4"/>
  <c r="P197" i="4"/>
  <c r="BK197" i="4"/>
  <c r="J197" i="4"/>
  <c r="BE197" i="4"/>
  <c r="BI196" i="4"/>
  <c r="BH196" i="4"/>
  <c r="BG196" i="4"/>
  <c r="BF196" i="4"/>
  <c r="T196" i="4"/>
  <c r="R196" i="4"/>
  <c r="P196" i="4"/>
  <c r="BK196" i="4"/>
  <c r="J196" i="4"/>
  <c r="BE196" i="4"/>
  <c r="BI195" i="4"/>
  <c r="BH195" i="4"/>
  <c r="BG195" i="4"/>
  <c r="BF195" i="4"/>
  <c r="T195" i="4"/>
  <c r="R195" i="4"/>
  <c r="P195" i="4"/>
  <c r="BK195" i="4"/>
  <c r="J195" i="4"/>
  <c r="BE195" i="4"/>
  <c r="BI194" i="4"/>
  <c r="BH194" i="4"/>
  <c r="BG194" i="4"/>
  <c r="BF194" i="4"/>
  <c r="T194" i="4"/>
  <c r="R194" i="4"/>
  <c r="P194" i="4"/>
  <c r="BK194" i="4"/>
  <c r="J194" i="4"/>
  <c r="BE194" i="4"/>
  <c r="BI193" i="4"/>
  <c r="BH193" i="4"/>
  <c r="BG193" i="4"/>
  <c r="BF193" i="4"/>
  <c r="T193" i="4"/>
  <c r="R193" i="4"/>
  <c r="P193" i="4"/>
  <c r="BK193" i="4"/>
  <c r="J193" i="4"/>
  <c r="BE193" i="4"/>
  <c r="BI192" i="4"/>
  <c r="BH192" i="4"/>
  <c r="BG192" i="4"/>
  <c r="BF192" i="4"/>
  <c r="T192" i="4"/>
  <c r="R192" i="4"/>
  <c r="P192" i="4"/>
  <c r="BK192" i="4"/>
  <c r="J192" i="4"/>
  <c r="BE192" i="4"/>
  <c r="BI191" i="4"/>
  <c r="BH191" i="4"/>
  <c r="BG191" i="4"/>
  <c r="BF191" i="4"/>
  <c r="T191" i="4"/>
  <c r="R191" i="4"/>
  <c r="P191" i="4"/>
  <c r="BK191" i="4"/>
  <c r="J191" i="4"/>
  <c r="BE191" i="4"/>
  <c r="BI190" i="4"/>
  <c r="BH190" i="4"/>
  <c r="BG190" i="4"/>
  <c r="BF190" i="4"/>
  <c r="T190" i="4"/>
  <c r="R190" i="4"/>
  <c r="P190" i="4"/>
  <c r="BK190" i="4"/>
  <c r="J190" i="4"/>
  <c r="BE190" i="4"/>
  <c r="BI189" i="4"/>
  <c r="BH189" i="4"/>
  <c r="BG189" i="4"/>
  <c r="BF189" i="4"/>
  <c r="T189" i="4"/>
  <c r="R189" i="4"/>
  <c r="P189" i="4"/>
  <c r="BK189" i="4"/>
  <c r="J189" i="4"/>
  <c r="BE189" i="4"/>
  <c r="BI188" i="4"/>
  <c r="BH188" i="4"/>
  <c r="BG188" i="4"/>
  <c r="BF188" i="4"/>
  <c r="T188" i="4"/>
  <c r="R188" i="4"/>
  <c r="P188" i="4"/>
  <c r="BK188" i="4"/>
  <c r="J188" i="4"/>
  <c r="BE188" i="4"/>
  <c r="BI187" i="4"/>
  <c r="BH187" i="4"/>
  <c r="BG187" i="4"/>
  <c r="BF187" i="4"/>
  <c r="T187" i="4"/>
  <c r="R187" i="4"/>
  <c r="P187" i="4"/>
  <c r="BK187" i="4"/>
  <c r="J187" i="4"/>
  <c r="BE187" i="4"/>
  <c r="BI186" i="4"/>
  <c r="BH186" i="4"/>
  <c r="BG186" i="4"/>
  <c r="BF186" i="4"/>
  <c r="T186" i="4"/>
  <c r="R186" i="4"/>
  <c r="P186" i="4"/>
  <c r="BK186" i="4"/>
  <c r="J186" i="4"/>
  <c r="BE186" i="4"/>
  <c r="BI185" i="4"/>
  <c r="BH185" i="4"/>
  <c r="BG185" i="4"/>
  <c r="BF185" i="4"/>
  <c r="T185" i="4"/>
  <c r="R185" i="4"/>
  <c r="P185" i="4"/>
  <c r="BK185" i="4"/>
  <c r="J185" i="4"/>
  <c r="BE185" i="4"/>
  <c r="BI184" i="4"/>
  <c r="BH184" i="4"/>
  <c r="BG184" i="4"/>
  <c r="BF184" i="4"/>
  <c r="T184" i="4"/>
  <c r="R184" i="4"/>
  <c r="P184" i="4"/>
  <c r="BK184" i="4"/>
  <c r="J184" i="4"/>
  <c r="BE184" i="4"/>
  <c r="BI183" i="4"/>
  <c r="BH183" i="4"/>
  <c r="BG183" i="4"/>
  <c r="BF183" i="4"/>
  <c r="T183" i="4"/>
  <c r="R183" i="4"/>
  <c r="P183" i="4"/>
  <c r="BK183" i="4"/>
  <c r="J183" i="4"/>
  <c r="BE183" i="4"/>
  <c r="BI182" i="4"/>
  <c r="BH182" i="4"/>
  <c r="BG182" i="4"/>
  <c r="BF182" i="4"/>
  <c r="T182" i="4"/>
  <c r="R182" i="4"/>
  <c r="P182" i="4"/>
  <c r="BK182" i="4"/>
  <c r="J182" i="4"/>
  <c r="BE182" i="4"/>
  <c r="BI181" i="4"/>
  <c r="BH181" i="4"/>
  <c r="BG181" i="4"/>
  <c r="BF181" i="4"/>
  <c r="T181" i="4"/>
  <c r="R181" i="4"/>
  <c r="P181" i="4"/>
  <c r="BK181" i="4"/>
  <c r="J181" i="4"/>
  <c r="BE181" i="4"/>
  <c r="BI180" i="4"/>
  <c r="BH180" i="4"/>
  <c r="BG180" i="4"/>
  <c r="BF180" i="4"/>
  <c r="T180" i="4"/>
  <c r="R180" i="4"/>
  <c r="P180" i="4"/>
  <c r="BK180" i="4"/>
  <c r="J180" i="4"/>
  <c r="BE180" i="4"/>
  <c r="BI179" i="4"/>
  <c r="BH179" i="4"/>
  <c r="BG179" i="4"/>
  <c r="BF179" i="4"/>
  <c r="T179" i="4"/>
  <c r="R179" i="4"/>
  <c r="R176" i="4" s="1"/>
  <c r="P179" i="4"/>
  <c r="BK179" i="4"/>
  <c r="J179" i="4"/>
  <c r="BE179" i="4"/>
  <c r="BI178" i="4"/>
  <c r="BH178" i="4"/>
  <c r="BG178" i="4"/>
  <c r="BF178" i="4"/>
  <c r="T178" i="4"/>
  <c r="R178" i="4"/>
  <c r="P178" i="4"/>
  <c r="BK178" i="4"/>
  <c r="BK176" i="4" s="1"/>
  <c r="J176" i="4" s="1"/>
  <c r="J101" i="4" s="1"/>
  <c r="J178" i="4"/>
  <c r="BE178" i="4"/>
  <c r="BI177" i="4"/>
  <c r="BH177" i="4"/>
  <c r="BG177" i="4"/>
  <c r="BF177" i="4"/>
  <c r="T177" i="4"/>
  <c r="T176" i="4"/>
  <c r="R177" i="4"/>
  <c r="P177" i="4"/>
  <c r="P176" i="4"/>
  <c r="BK177" i="4"/>
  <c r="J177" i="4"/>
  <c r="BE177" i="4" s="1"/>
  <c r="BI174" i="4"/>
  <c r="BH174" i="4"/>
  <c r="BG174" i="4"/>
  <c r="BF174" i="4"/>
  <c r="T174" i="4"/>
  <c r="R174" i="4"/>
  <c r="P174" i="4"/>
  <c r="BK174" i="4"/>
  <c r="J174" i="4"/>
  <c r="BE174" i="4"/>
  <c r="BI172" i="4"/>
  <c r="BH172" i="4"/>
  <c r="BG172" i="4"/>
  <c r="BF172" i="4"/>
  <c r="T172" i="4"/>
  <c r="R172" i="4"/>
  <c r="P172" i="4"/>
  <c r="BK172" i="4"/>
  <c r="J172" i="4"/>
  <c r="BE172" i="4"/>
  <c r="BI170" i="4"/>
  <c r="BH170" i="4"/>
  <c r="BG170" i="4"/>
  <c r="BF170" i="4"/>
  <c r="T170" i="4"/>
  <c r="R170" i="4"/>
  <c r="P170" i="4"/>
  <c r="BK170" i="4"/>
  <c r="J170" i="4"/>
  <c r="BE170" i="4"/>
  <c r="BI168" i="4"/>
  <c r="BH168" i="4"/>
  <c r="BG168" i="4"/>
  <c r="BF168" i="4"/>
  <c r="T168" i="4"/>
  <c r="R168" i="4"/>
  <c r="P168" i="4"/>
  <c r="BK168" i="4"/>
  <c r="J168" i="4"/>
  <c r="BE168" i="4"/>
  <c r="BI166" i="4"/>
  <c r="BH166" i="4"/>
  <c r="BG166" i="4"/>
  <c r="BF166" i="4"/>
  <c r="T166" i="4"/>
  <c r="R166" i="4"/>
  <c r="P166" i="4"/>
  <c r="BK166" i="4"/>
  <c r="J166" i="4"/>
  <c r="BE166" i="4"/>
  <c r="BI164" i="4"/>
  <c r="BH164" i="4"/>
  <c r="BG164" i="4"/>
  <c r="BF164" i="4"/>
  <c r="T164" i="4"/>
  <c r="R164" i="4"/>
  <c r="P164" i="4"/>
  <c r="BK164" i="4"/>
  <c r="J164" i="4"/>
  <c r="BE164" i="4"/>
  <c r="BI162" i="4"/>
  <c r="BH162" i="4"/>
  <c r="BG162" i="4"/>
  <c r="BF162" i="4"/>
  <c r="T162" i="4"/>
  <c r="R162" i="4"/>
  <c r="P162" i="4"/>
  <c r="BK162" i="4"/>
  <c r="J162" i="4"/>
  <c r="BE162" i="4"/>
  <c r="BI161" i="4"/>
  <c r="BH161" i="4"/>
  <c r="BG161" i="4"/>
  <c r="BF161" i="4"/>
  <c r="T161" i="4"/>
  <c r="R161" i="4"/>
  <c r="P161" i="4"/>
  <c r="BK161" i="4"/>
  <c r="J161" i="4"/>
  <c r="BE161" i="4"/>
  <c r="BI160" i="4"/>
  <c r="BH160" i="4"/>
  <c r="BG160" i="4"/>
  <c r="BF160" i="4"/>
  <c r="T160" i="4"/>
  <c r="R160" i="4"/>
  <c r="P160" i="4"/>
  <c r="BK160" i="4"/>
  <c r="J160" i="4"/>
  <c r="BE160" i="4"/>
  <c r="BI159" i="4"/>
  <c r="BH159" i="4"/>
  <c r="BG159" i="4"/>
  <c r="BF159" i="4"/>
  <c r="T159" i="4"/>
  <c r="R159" i="4"/>
  <c r="P159" i="4"/>
  <c r="P156" i="4" s="1"/>
  <c r="BK159" i="4"/>
  <c r="J159" i="4"/>
  <c r="BE159" i="4"/>
  <c r="BI158" i="4"/>
  <c r="BH158" i="4"/>
  <c r="BG158" i="4"/>
  <c r="BF158" i="4"/>
  <c r="T158" i="4"/>
  <c r="T156" i="4" s="1"/>
  <c r="R158" i="4"/>
  <c r="R156" i="4" s="1"/>
  <c r="P158" i="4"/>
  <c r="BK158" i="4"/>
  <c r="J158" i="4"/>
  <c r="BE158" i="4"/>
  <c r="BI157" i="4"/>
  <c r="BH157" i="4"/>
  <c r="BG157" i="4"/>
  <c r="BF157" i="4"/>
  <c r="T157" i="4"/>
  <c r="R157" i="4"/>
  <c r="P157" i="4"/>
  <c r="BK157" i="4"/>
  <c r="BK156" i="4" s="1"/>
  <c r="J156" i="4" s="1"/>
  <c r="J100" i="4" s="1"/>
  <c r="J157" i="4"/>
  <c r="BE157" i="4"/>
  <c r="BI154" i="4"/>
  <c r="BH154" i="4"/>
  <c r="BG154" i="4"/>
  <c r="BF154" i="4"/>
  <c r="T154" i="4"/>
  <c r="R154" i="4"/>
  <c r="P154" i="4"/>
  <c r="BK154" i="4"/>
  <c r="J154" i="4"/>
  <c r="BE154" i="4"/>
  <c r="BI152" i="4"/>
  <c r="BH152" i="4"/>
  <c r="BG152" i="4"/>
  <c r="BF152" i="4"/>
  <c r="T152" i="4"/>
  <c r="R152" i="4"/>
  <c r="P152" i="4"/>
  <c r="BK152" i="4"/>
  <c r="J152" i="4"/>
  <c r="BE152" i="4" s="1"/>
  <c r="BI151" i="4"/>
  <c r="BH151" i="4"/>
  <c r="BG151" i="4"/>
  <c r="BF151" i="4"/>
  <c r="T151" i="4"/>
  <c r="R151" i="4"/>
  <c r="P151" i="4"/>
  <c r="BK151" i="4"/>
  <c r="J151" i="4"/>
  <c r="BE151" i="4"/>
  <c r="BI150" i="4"/>
  <c r="BH150" i="4"/>
  <c r="BG150" i="4"/>
  <c r="BF150" i="4"/>
  <c r="T150" i="4"/>
  <c r="R150" i="4"/>
  <c r="P150" i="4"/>
  <c r="BK150" i="4"/>
  <c r="J150" i="4"/>
  <c r="BE150" i="4" s="1"/>
  <c r="BI149" i="4"/>
  <c r="BH149" i="4"/>
  <c r="BG149" i="4"/>
  <c r="BF149" i="4"/>
  <c r="T149" i="4"/>
  <c r="R149" i="4"/>
  <c r="P149" i="4"/>
  <c r="BK149" i="4"/>
  <c r="J149" i="4"/>
  <c r="BE149" i="4"/>
  <c r="BI148" i="4"/>
  <c r="BH148" i="4"/>
  <c r="BG148" i="4"/>
  <c r="BF148" i="4"/>
  <c r="T148" i="4"/>
  <c r="R148" i="4"/>
  <c r="P148" i="4"/>
  <c r="BK148" i="4"/>
  <c r="J148" i="4"/>
  <c r="BE148" i="4" s="1"/>
  <c r="BI147" i="4"/>
  <c r="BH147" i="4"/>
  <c r="BG147" i="4"/>
  <c r="BF147" i="4"/>
  <c r="T147" i="4"/>
  <c r="R147" i="4"/>
  <c r="P147" i="4"/>
  <c r="P143" i="4" s="1"/>
  <c r="BK147" i="4"/>
  <c r="BK143" i="4" s="1"/>
  <c r="J143" i="4" s="1"/>
  <c r="J99" i="4" s="1"/>
  <c r="J147" i="4"/>
  <c r="BE147" i="4"/>
  <c r="BI146" i="4"/>
  <c r="BH146" i="4"/>
  <c r="BG146" i="4"/>
  <c r="BF146" i="4"/>
  <c r="T146" i="4"/>
  <c r="T143" i="4" s="1"/>
  <c r="R146" i="4"/>
  <c r="P146" i="4"/>
  <c r="BK146" i="4"/>
  <c r="J146" i="4"/>
  <c r="BE146" i="4" s="1"/>
  <c r="BI144" i="4"/>
  <c r="BH144" i="4"/>
  <c r="BG144" i="4"/>
  <c r="BF144" i="4"/>
  <c r="T144" i="4"/>
  <c r="R144" i="4"/>
  <c r="R143" i="4"/>
  <c r="R124" i="4" s="1"/>
  <c r="R123" i="4" s="1"/>
  <c r="P144" i="4"/>
  <c r="BK144" i="4"/>
  <c r="J144" i="4"/>
  <c r="BE144" i="4"/>
  <c r="BI141" i="4"/>
  <c r="BH141" i="4"/>
  <c r="BG141" i="4"/>
  <c r="BF141" i="4"/>
  <c r="T141" i="4"/>
  <c r="R141" i="4"/>
  <c r="P141" i="4"/>
  <c r="BK141" i="4"/>
  <c r="J141" i="4"/>
  <c r="BE141" i="4"/>
  <c r="BI139" i="4"/>
  <c r="BH139" i="4"/>
  <c r="BG139" i="4"/>
  <c r="BF139" i="4"/>
  <c r="T139" i="4"/>
  <c r="R139" i="4"/>
  <c r="P139" i="4"/>
  <c r="BK139" i="4"/>
  <c r="J139" i="4"/>
  <c r="BE139" i="4" s="1"/>
  <c r="BI138" i="4"/>
  <c r="BH138" i="4"/>
  <c r="BG138" i="4"/>
  <c r="BF138" i="4"/>
  <c r="T138" i="4"/>
  <c r="R138" i="4"/>
  <c r="P138" i="4"/>
  <c r="BK138" i="4"/>
  <c r="J138" i="4"/>
  <c r="BE138" i="4"/>
  <c r="BI137" i="4"/>
  <c r="BH137" i="4"/>
  <c r="BG137" i="4"/>
  <c r="BF137" i="4"/>
  <c r="T137" i="4"/>
  <c r="R137" i="4"/>
  <c r="P137" i="4"/>
  <c r="BK137" i="4"/>
  <c r="J137" i="4"/>
  <c r="BE137" i="4" s="1"/>
  <c r="BI136" i="4"/>
  <c r="BH136" i="4"/>
  <c r="BG136" i="4"/>
  <c r="BF136" i="4"/>
  <c r="T136" i="4"/>
  <c r="R136" i="4"/>
  <c r="P136" i="4"/>
  <c r="BK136" i="4"/>
  <c r="J136" i="4"/>
  <c r="BE136" i="4"/>
  <c r="BI134" i="4"/>
  <c r="BH134" i="4"/>
  <c r="BG134" i="4"/>
  <c r="BF134" i="4"/>
  <c r="T134" i="4"/>
  <c r="R134" i="4"/>
  <c r="P134" i="4"/>
  <c r="BK134" i="4"/>
  <c r="J134" i="4"/>
  <c r="BE134" i="4" s="1"/>
  <c r="BI132" i="4"/>
  <c r="BH132" i="4"/>
  <c r="BG132" i="4"/>
  <c r="BF132" i="4"/>
  <c r="T132" i="4"/>
  <c r="R132" i="4"/>
  <c r="P132" i="4"/>
  <c r="BK132" i="4"/>
  <c r="J132" i="4"/>
  <c r="BE132" i="4"/>
  <c r="BI131" i="4"/>
  <c r="BH131" i="4"/>
  <c r="BG131" i="4"/>
  <c r="BF131" i="4"/>
  <c r="T131" i="4"/>
  <c r="T125" i="4" s="1"/>
  <c r="R131" i="4"/>
  <c r="R125" i="4" s="1"/>
  <c r="P131" i="4"/>
  <c r="BK131" i="4"/>
  <c r="J131" i="4"/>
  <c r="BE131" i="4" s="1"/>
  <c r="F33" i="4" s="1"/>
  <c r="AZ97" i="1" s="1"/>
  <c r="BI129" i="4"/>
  <c r="BH129" i="4"/>
  <c r="BG129" i="4"/>
  <c r="BF129" i="4"/>
  <c r="T129" i="4"/>
  <c r="R129" i="4"/>
  <c r="P129" i="4"/>
  <c r="P125" i="4" s="1"/>
  <c r="BK129" i="4"/>
  <c r="J129" i="4"/>
  <c r="BE129" i="4"/>
  <c r="BI126" i="4"/>
  <c r="F37" i="4" s="1"/>
  <c r="BD97" i="1" s="1"/>
  <c r="BH126" i="4"/>
  <c r="F36" i="4"/>
  <c r="BC97" i="1" s="1"/>
  <c r="BG126" i="4"/>
  <c r="BF126" i="4"/>
  <c r="J34" i="4" s="1"/>
  <c r="AW97" i="1" s="1"/>
  <c r="T126" i="4"/>
  <c r="R126" i="4"/>
  <c r="P126" i="4"/>
  <c r="BK126" i="4"/>
  <c r="BK125" i="4"/>
  <c r="J125" i="4" s="1"/>
  <c r="J98" i="4" s="1"/>
  <c r="J126" i="4"/>
  <c r="BE126" i="4" s="1"/>
  <c r="J120" i="4"/>
  <c r="J119" i="4"/>
  <c r="F119" i="4"/>
  <c r="F117" i="4"/>
  <c r="E115" i="4"/>
  <c r="J92" i="4"/>
  <c r="J91" i="4"/>
  <c r="F91" i="4"/>
  <c r="F89" i="4"/>
  <c r="E87" i="4"/>
  <c r="J18" i="4"/>
  <c r="E18" i="4"/>
  <c r="J17" i="4"/>
  <c r="J12" i="4"/>
  <c r="E7" i="4"/>
  <c r="E85" i="4" s="1"/>
  <c r="J37" i="3"/>
  <c r="J36" i="3"/>
  <c r="AY96" i="1"/>
  <c r="J35" i="3"/>
  <c r="AX96" i="1"/>
  <c r="BI307" i="3"/>
  <c r="BH307" i="3"/>
  <c r="BG307" i="3"/>
  <c r="BF307" i="3"/>
  <c r="T307" i="3"/>
  <c r="T306" i="3"/>
  <c r="R307" i="3"/>
  <c r="R306" i="3"/>
  <c r="P307" i="3"/>
  <c r="P306" i="3"/>
  <c r="BK307" i="3"/>
  <c r="BK306" i="3"/>
  <c r="J306" i="3"/>
  <c r="J105" i="3" s="1"/>
  <c r="J307" i="3"/>
  <c r="BE307" i="3" s="1"/>
  <c r="BI305" i="3"/>
  <c r="BH305" i="3"/>
  <c r="BG305" i="3"/>
  <c r="BF305" i="3"/>
  <c r="T305" i="3"/>
  <c r="T304" i="3" s="1"/>
  <c r="R305" i="3"/>
  <c r="R304" i="3"/>
  <c r="P305" i="3"/>
  <c r="P304" i="3" s="1"/>
  <c r="BK305" i="3"/>
  <c r="BK304" i="3"/>
  <c r="J304" i="3" s="1"/>
  <c r="J104" i="3" s="1"/>
  <c r="J305" i="3"/>
  <c r="BE305" i="3" s="1"/>
  <c r="BI302" i="3"/>
  <c r="BH302" i="3"/>
  <c r="BG302" i="3"/>
  <c r="BF302" i="3"/>
  <c r="T302" i="3"/>
  <c r="R302" i="3"/>
  <c r="R295" i="3" s="1"/>
  <c r="P302" i="3"/>
  <c r="BK302" i="3"/>
  <c r="J302" i="3"/>
  <c r="BE302" i="3" s="1"/>
  <c r="BI300" i="3"/>
  <c r="BH300" i="3"/>
  <c r="BG300" i="3"/>
  <c r="BF300" i="3"/>
  <c r="T300" i="3"/>
  <c r="R300" i="3"/>
  <c r="P300" i="3"/>
  <c r="BK300" i="3"/>
  <c r="BK295" i="3" s="1"/>
  <c r="J295" i="3" s="1"/>
  <c r="J103" i="3" s="1"/>
  <c r="J300" i="3"/>
  <c r="BE300" i="3"/>
  <c r="BI296" i="3"/>
  <c r="BH296" i="3"/>
  <c r="BG296" i="3"/>
  <c r="BF296" i="3"/>
  <c r="T296" i="3"/>
  <c r="T295" i="3" s="1"/>
  <c r="R296" i="3"/>
  <c r="P296" i="3"/>
  <c r="P295" i="3" s="1"/>
  <c r="BK296" i="3"/>
  <c r="J296" i="3"/>
  <c r="BE296" i="3" s="1"/>
  <c r="BI293" i="3"/>
  <c r="BH293" i="3"/>
  <c r="BG293" i="3"/>
  <c r="BF293" i="3"/>
  <c r="T293" i="3"/>
  <c r="R293" i="3"/>
  <c r="P293" i="3"/>
  <c r="BK293" i="3"/>
  <c r="J293" i="3"/>
  <c r="BE293" i="3" s="1"/>
  <c r="BI291" i="3"/>
  <c r="BH291" i="3"/>
  <c r="BG291" i="3"/>
  <c r="BF291" i="3"/>
  <c r="T291" i="3"/>
  <c r="R291" i="3"/>
  <c r="P291" i="3"/>
  <c r="BK291" i="3"/>
  <c r="J291" i="3"/>
  <c r="BE291" i="3"/>
  <c r="BI290" i="3"/>
  <c r="BH290" i="3"/>
  <c r="BG290" i="3"/>
  <c r="BF290" i="3"/>
  <c r="T290" i="3"/>
  <c r="R290" i="3"/>
  <c r="P290" i="3"/>
  <c r="BK290" i="3"/>
  <c r="J290" i="3"/>
  <c r="BE290" i="3" s="1"/>
  <c r="BI289" i="3"/>
  <c r="BH289" i="3"/>
  <c r="BG289" i="3"/>
  <c r="BF289" i="3"/>
  <c r="T289" i="3"/>
  <c r="R289" i="3"/>
  <c r="P289" i="3"/>
  <c r="BK289" i="3"/>
  <c r="J289" i="3"/>
  <c r="BE289" i="3"/>
  <c r="BI288" i="3"/>
  <c r="BH288" i="3"/>
  <c r="BG288" i="3"/>
  <c r="BF288" i="3"/>
  <c r="T288" i="3"/>
  <c r="R288" i="3"/>
  <c r="P288" i="3"/>
  <c r="BK288" i="3"/>
  <c r="J288" i="3"/>
  <c r="BE288" i="3" s="1"/>
  <c r="BI287" i="3"/>
  <c r="BH287" i="3"/>
  <c r="BG287" i="3"/>
  <c r="BF287" i="3"/>
  <c r="T287" i="3"/>
  <c r="R287" i="3"/>
  <c r="P287" i="3"/>
  <c r="BK287" i="3"/>
  <c r="J287" i="3"/>
  <c r="BE287" i="3"/>
  <c r="BI286" i="3"/>
  <c r="BH286" i="3"/>
  <c r="BG286" i="3"/>
  <c r="BF286" i="3"/>
  <c r="T286" i="3"/>
  <c r="R286" i="3"/>
  <c r="P286" i="3"/>
  <c r="BK286" i="3"/>
  <c r="J286" i="3"/>
  <c r="BE286" i="3" s="1"/>
  <c r="BI285" i="3"/>
  <c r="BH285" i="3"/>
  <c r="BG285" i="3"/>
  <c r="BF285" i="3"/>
  <c r="T285" i="3"/>
  <c r="R285" i="3"/>
  <c r="P285" i="3"/>
  <c r="BK285" i="3"/>
  <c r="J285" i="3"/>
  <c r="BE285" i="3"/>
  <c r="BI284" i="3"/>
  <c r="BH284" i="3"/>
  <c r="BG284" i="3"/>
  <c r="BF284" i="3"/>
  <c r="T284" i="3"/>
  <c r="R284" i="3"/>
  <c r="P284" i="3"/>
  <c r="BK284" i="3"/>
  <c r="J284" i="3"/>
  <c r="BE284" i="3" s="1"/>
  <c r="BI283" i="3"/>
  <c r="BH283" i="3"/>
  <c r="BG283" i="3"/>
  <c r="BF283" i="3"/>
  <c r="T283" i="3"/>
  <c r="R283" i="3"/>
  <c r="P283" i="3"/>
  <c r="BK283" i="3"/>
  <c r="J283" i="3"/>
  <c r="BE283" i="3"/>
  <c r="BI282" i="3"/>
  <c r="BH282" i="3"/>
  <c r="BG282" i="3"/>
  <c r="BF282" i="3"/>
  <c r="T282" i="3"/>
  <c r="R282" i="3"/>
  <c r="P282" i="3"/>
  <c r="BK282" i="3"/>
  <c r="J282" i="3"/>
  <c r="BE282" i="3" s="1"/>
  <c r="BI281" i="3"/>
  <c r="BH281" i="3"/>
  <c r="BG281" i="3"/>
  <c r="BF281" i="3"/>
  <c r="T281" i="3"/>
  <c r="R281" i="3"/>
  <c r="P281" i="3"/>
  <c r="BK281" i="3"/>
  <c r="J281" i="3"/>
  <c r="BE281" i="3"/>
  <c r="BI280" i="3"/>
  <c r="BH280" i="3"/>
  <c r="BG280" i="3"/>
  <c r="BF280" i="3"/>
  <c r="T280" i="3"/>
  <c r="R280" i="3"/>
  <c r="P280" i="3"/>
  <c r="BK280" i="3"/>
  <c r="J280" i="3"/>
  <c r="BE280" i="3" s="1"/>
  <c r="BI278" i="3"/>
  <c r="BH278" i="3"/>
  <c r="BG278" i="3"/>
  <c r="BF278" i="3"/>
  <c r="T278" i="3"/>
  <c r="R278" i="3"/>
  <c r="P278" i="3"/>
  <c r="BK278" i="3"/>
  <c r="J278" i="3"/>
  <c r="BE278" i="3"/>
  <c r="BI277" i="3"/>
  <c r="BH277" i="3"/>
  <c r="BG277" i="3"/>
  <c r="BF277" i="3"/>
  <c r="T277" i="3"/>
  <c r="R277" i="3"/>
  <c r="P277" i="3"/>
  <c r="BK277" i="3"/>
  <c r="J277" i="3"/>
  <c r="BE277" i="3" s="1"/>
  <c r="BI275" i="3"/>
  <c r="BH275" i="3"/>
  <c r="BG275" i="3"/>
  <c r="BF275" i="3"/>
  <c r="T275" i="3"/>
  <c r="R275" i="3"/>
  <c r="P275" i="3"/>
  <c r="BK275" i="3"/>
  <c r="J275" i="3"/>
  <c r="BE275" i="3"/>
  <c r="BI274" i="3"/>
  <c r="BH274" i="3"/>
  <c r="BG274" i="3"/>
  <c r="BF274" i="3"/>
  <c r="T274" i="3"/>
  <c r="R274" i="3"/>
  <c r="P274" i="3"/>
  <c r="BK274" i="3"/>
  <c r="J274" i="3"/>
  <c r="BE274" i="3" s="1"/>
  <c r="BI272" i="3"/>
  <c r="BH272" i="3"/>
  <c r="BG272" i="3"/>
  <c r="BF272" i="3"/>
  <c r="T272" i="3"/>
  <c r="R272" i="3"/>
  <c r="P272" i="3"/>
  <c r="BK272" i="3"/>
  <c r="J272" i="3"/>
  <c r="BE272" i="3"/>
  <c r="BI270" i="3"/>
  <c r="BH270" i="3"/>
  <c r="BG270" i="3"/>
  <c r="BF270" i="3"/>
  <c r="T270" i="3"/>
  <c r="R270" i="3"/>
  <c r="P270" i="3"/>
  <c r="BK270" i="3"/>
  <c r="J270" i="3"/>
  <c r="BE270" i="3" s="1"/>
  <c r="BI269" i="3"/>
  <c r="BH269" i="3"/>
  <c r="BG269" i="3"/>
  <c r="BF269" i="3"/>
  <c r="T269" i="3"/>
  <c r="R269" i="3"/>
  <c r="P269" i="3"/>
  <c r="BK269" i="3"/>
  <c r="J269" i="3"/>
  <c r="BE269" i="3"/>
  <c r="BI268" i="3"/>
  <c r="BH268" i="3"/>
  <c r="BG268" i="3"/>
  <c r="BF268" i="3"/>
  <c r="T268" i="3"/>
  <c r="R268" i="3"/>
  <c r="P268" i="3"/>
  <c r="BK268" i="3"/>
  <c r="J268" i="3"/>
  <c r="BE268" i="3" s="1"/>
  <c r="BI267" i="3"/>
  <c r="BH267" i="3"/>
  <c r="BG267" i="3"/>
  <c r="BF267" i="3"/>
  <c r="T267" i="3"/>
  <c r="R267" i="3"/>
  <c r="P267" i="3"/>
  <c r="BK267" i="3"/>
  <c r="J267" i="3"/>
  <c r="BE267" i="3"/>
  <c r="BI266" i="3"/>
  <c r="BH266" i="3"/>
  <c r="BG266" i="3"/>
  <c r="BF266" i="3"/>
  <c r="T266" i="3"/>
  <c r="R266" i="3"/>
  <c r="P266" i="3"/>
  <c r="BK266" i="3"/>
  <c r="J266" i="3"/>
  <c r="BE266" i="3" s="1"/>
  <c r="BI265" i="3"/>
  <c r="BH265" i="3"/>
  <c r="BG265" i="3"/>
  <c r="BF265" i="3"/>
  <c r="T265" i="3"/>
  <c r="R265" i="3"/>
  <c r="P265" i="3"/>
  <c r="BK265" i="3"/>
  <c r="J265" i="3"/>
  <c r="BE265" i="3"/>
  <c r="BI264" i="3"/>
  <c r="BH264" i="3"/>
  <c r="BG264" i="3"/>
  <c r="BF264" i="3"/>
  <c r="T264" i="3"/>
  <c r="R264" i="3"/>
  <c r="P264" i="3"/>
  <c r="BK264" i="3"/>
  <c r="J264" i="3"/>
  <c r="BE264" i="3" s="1"/>
  <c r="BI263" i="3"/>
  <c r="BH263" i="3"/>
  <c r="BG263" i="3"/>
  <c r="BF263" i="3"/>
  <c r="T263" i="3"/>
  <c r="R263" i="3"/>
  <c r="P263" i="3"/>
  <c r="BK263" i="3"/>
  <c r="J263" i="3"/>
  <c r="BE263" i="3"/>
  <c r="BI262" i="3"/>
  <c r="BH262" i="3"/>
  <c r="BG262" i="3"/>
  <c r="BF262" i="3"/>
  <c r="T262" i="3"/>
  <c r="R262" i="3"/>
  <c r="P262" i="3"/>
  <c r="BK262" i="3"/>
  <c r="J262" i="3"/>
  <c r="BE262" i="3" s="1"/>
  <c r="BI260" i="3"/>
  <c r="BH260" i="3"/>
  <c r="BG260" i="3"/>
  <c r="BF260" i="3"/>
  <c r="T260" i="3"/>
  <c r="R260" i="3"/>
  <c r="P260" i="3"/>
  <c r="BK260" i="3"/>
  <c r="J260" i="3"/>
  <c r="BE260" i="3"/>
  <c r="BI258" i="3"/>
  <c r="BH258" i="3"/>
  <c r="BG258" i="3"/>
  <c r="BF258" i="3"/>
  <c r="T258" i="3"/>
  <c r="R258" i="3"/>
  <c r="P258" i="3"/>
  <c r="BK258" i="3"/>
  <c r="J258" i="3"/>
  <c r="BE258" i="3" s="1"/>
  <c r="BI256" i="3"/>
  <c r="BH256" i="3"/>
  <c r="BG256" i="3"/>
  <c r="BF256" i="3"/>
  <c r="T256" i="3"/>
  <c r="R256" i="3"/>
  <c r="P256" i="3"/>
  <c r="BK256" i="3"/>
  <c r="J256" i="3"/>
  <c r="BE256" i="3"/>
  <c r="BI254" i="3"/>
  <c r="BH254" i="3"/>
  <c r="BG254" i="3"/>
  <c r="BF254" i="3"/>
  <c r="T254" i="3"/>
  <c r="R254" i="3"/>
  <c r="P254" i="3"/>
  <c r="BK254" i="3"/>
  <c r="J254" i="3"/>
  <c r="BE254" i="3" s="1"/>
  <c r="BI253" i="3"/>
  <c r="BH253" i="3"/>
  <c r="BG253" i="3"/>
  <c r="BF253" i="3"/>
  <c r="T253" i="3"/>
  <c r="R253" i="3"/>
  <c r="P253" i="3"/>
  <c r="BK253" i="3"/>
  <c r="J253" i="3"/>
  <c r="BE253" i="3"/>
  <c r="BI252" i="3"/>
  <c r="BH252" i="3"/>
  <c r="BG252" i="3"/>
  <c r="BF252" i="3"/>
  <c r="T252" i="3"/>
  <c r="R252" i="3"/>
  <c r="P252" i="3"/>
  <c r="BK252" i="3"/>
  <c r="J252" i="3"/>
  <c r="BE252" i="3" s="1"/>
  <c r="BI251" i="3"/>
  <c r="BH251" i="3"/>
  <c r="BG251" i="3"/>
  <c r="BF251" i="3"/>
  <c r="T251" i="3"/>
  <c r="R251" i="3"/>
  <c r="P251" i="3"/>
  <c r="BK251" i="3"/>
  <c r="J251" i="3"/>
  <c r="BE251" i="3"/>
  <c r="BI249" i="3"/>
  <c r="BH249" i="3"/>
  <c r="BG249" i="3"/>
  <c r="BF249" i="3"/>
  <c r="T249" i="3"/>
  <c r="T248" i="3" s="1"/>
  <c r="R249" i="3"/>
  <c r="R248" i="3"/>
  <c r="P249" i="3"/>
  <c r="P248" i="3" s="1"/>
  <c r="BK249" i="3"/>
  <c r="BK248" i="3"/>
  <c r="J248" i="3"/>
  <c r="J102" i="3" s="1"/>
  <c r="J249" i="3"/>
  <c r="BE249" i="3" s="1"/>
  <c r="BI246" i="3"/>
  <c r="BH246" i="3"/>
  <c r="BG246" i="3"/>
  <c r="BF246" i="3"/>
  <c r="T246" i="3"/>
  <c r="R246" i="3"/>
  <c r="P246" i="3"/>
  <c r="BK246" i="3"/>
  <c r="J246" i="3"/>
  <c r="BE246" i="3" s="1"/>
  <c r="BI244" i="3"/>
  <c r="BH244" i="3"/>
  <c r="BG244" i="3"/>
  <c r="BF244" i="3"/>
  <c r="T244" i="3"/>
  <c r="R244" i="3"/>
  <c r="P244" i="3"/>
  <c r="BK244" i="3"/>
  <c r="J244" i="3"/>
  <c r="BE244" i="3"/>
  <c r="BI243" i="3"/>
  <c r="BH243" i="3"/>
  <c r="BG243" i="3"/>
  <c r="BF243" i="3"/>
  <c r="T243" i="3"/>
  <c r="R243" i="3"/>
  <c r="P243" i="3"/>
  <c r="BK243" i="3"/>
  <c r="J243" i="3"/>
  <c r="BE243" i="3" s="1"/>
  <c r="BI241" i="3"/>
  <c r="BH241" i="3"/>
  <c r="BG241" i="3"/>
  <c r="BF241" i="3"/>
  <c r="T241" i="3"/>
  <c r="R241" i="3"/>
  <c r="P241" i="3"/>
  <c r="BK241" i="3"/>
  <c r="J241" i="3"/>
  <c r="BE241" i="3"/>
  <c r="BI239" i="3"/>
  <c r="BH239" i="3"/>
  <c r="BG239" i="3"/>
  <c r="BF239" i="3"/>
  <c r="T239" i="3"/>
  <c r="R239" i="3"/>
  <c r="P239" i="3"/>
  <c r="BK239" i="3"/>
  <c r="J239" i="3"/>
  <c r="BE239" i="3" s="1"/>
  <c r="BI237" i="3"/>
  <c r="BH237" i="3"/>
  <c r="BG237" i="3"/>
  <c r="BF237" i="3"/>
  <c r="T237" i="3"/>
  <c r="R237" i="3"/>
  <c r="P237" i="3"/>
  <c r="BK237" i="3"/>
  <c r="J237" i="3"/>
  <c r="BE237" i="3"/>
  <c r="BI236" i="3"/>
  <c r="BH236" i="3"/>
  <c r="BG236" i="3"/>
  <c r="BF236" i="3"/>
  <c r="T236" i="3"/>
  <c r="R236" i="3"/>
  <c r="P236" i="3"/>
  <c r="BK236" i="3"/>
  <c r="J236" i="3"/>
  <c r="BE236" i="3" s="1"/>
  <c r="BI235" i="3"/>
  <c r="BH235" i="3"/>
  <c r="BG235" i="3"/>
  <c r="BF235" i="3"/>
  <c r="T235" i="3"/>
  <c r="R235" i="3"/>
  <c r="P235" i="3"/>
  <c r="BK235" i="3"/>
  <c r="J235" i="3"/>
  <c r="BE235" i="3"/>
  <c r="BI234" i="3"/>
  <c r="BH234" i="3"/>
  <c r="BG234" i="3"/>
  <c r="BF234" i="3"/>
  <c r="T234" i="3"/>
  <c r="R234" i="3"/>
  <c r="P234" i="3"/>
  <c r="BK234" i="3"/>
  <c r="J234" i="3"/>
  <c r="BE234" i="3" s="1"/>
  <c r="BI232" i="3"/>
  <c r="BH232" i="3"/>
  <c r="BG232" i="3"/>
  <c r="BF232" i="3"/>
  <c r="T232" i="3"/>
  <c r="R232" i="3"/>
  <c r="P232" i="3"/>
  <c r="P228" i="3" s="1"/>
  <c r="BK232" i="3"/>
  <c r="J232" i="3"/>
  <c r="BE232" i="3"/>
  <c r="BI230" i="3"/>
  <c r="BH230" i="3"/>
  <c r="BG230" i="3"/>
  <c r="BF230" i="3"/>
  <c r="T230" i="3"/>
  <c r="T228" i="3" s="1"/>
  <c r="R230" i="3"/>
  <c r="P230" i="3"/>
  <c r="BK230" i="3"/>
  <c r="J230" i="3"/>
  <c r="BE230" i="3" s="1"/>
  <c r="BI229" i="3"/>
  <c r="BH229" i="3"/>
  <c r="BG229" i="3"/>
  <c r="BF229" i="3"/>
  <c r="T229" i="3"/>
  <c r="R229" i="3"/>
  <c r="R228" i="3" s="1"/>
  <c r="P229" i="3"/>
  <c r="BK229" i="3"/>
  <c r="BK228" i="3" s="1"/>
  <c r="J228" i="3" s="1"/>
  <c r="J101" i="3" s="1"/>
  <c r="J229" i="3"/>
  <c r="BE229" i="3"/>
  <c r="BI226" i="3"/>
  <c r="BH226" i="3"/>
  <c r="BG226" i="3"/>
  <c r="BF226" i="3"/>
  <c r="T226" i="3"/>
  <c r="R226" i="3"/>
  <c r="P226" i="3"/>
  <c r="BK226" i="3"/>
  <c r="J226" i="3"/>
  <c r="BE226" i="3"/>
  <c r="BI224" i="3"/>
  <c r="BH224" i="3"/>
  <c r="BG224" i="3"/>
  <c r="BF224" i="3"/>
  <c r="T224" i="3"/>
  <c r="R224" i="3"/>
  <c r="P224" i="3"/>
  <c r="BK224" i="3"/>
  <c r="J224" i="3"/>
  <c r="BE224" i="3" s="1"/>
  <c r="BI223" i="3"/>
  <c r="BH223" i="3"/>
  <c r="BG223" i="3"/>
  <c r="BF223" i="3"/>
  <c r="T223" i="3"/>
  <c r="R223" i="3"/>
  <c r="P223" i="3"/>
  <c r="BK223" i="3"/>
  <c r="J223" i="3"/>
  <c r="BE223" i="3"/>
  <c r="BI222" i="3"/>
  <c r="BH222" i="3"/>
  <c r="BG222" i="3"/>
  <c r="BF222" i="3"/>
  <c r="T222" i="3"/>
  <c r="R222" i="3"/>
  <c r="P222" i="3"/>
  <c r="BK222" i="3"/>
  <c r="J222" i="3"/>
  <c r="BE222" i="3" s="1"/>
  <c r="BI221" i="3"/>
  <c r="BH221" i="3"/>
  <c r="BG221" i="3"/>
  <c r="BF221" i="3"/>
  <c r="T221" i="3"/>
  <c r="R221" i="3"/>
  <c r="P221" i="3"/>
  <c r="BK221" i="3"/>
  <c r="J221" i="3"/>
  <c r="BE221" i="3"/>
  <c r="BI220" i="3"/>
  <c r="BH220" i="3"/>
  <c r="BG220" i="3"/>
  <c r="BF220" i="3"/>
  <c r="T220" i="3"/>
  <c r="R220" i="3"/>
  <c r="P220" i="3"/>
  <c r="BK220" i="3"/>
  <c r="J220" i="3"/>
  <c r="BE220" i="3" s="1"/>
  <c r="BI219" i="3"/>
  <c r="BH219" i="3"/>
  <c r="BG219" i="3"/>
  <c r="BF219" i="3"/>
  <c r="T219" i="3"/>
  <c r="R219" i="3"/>
  <c r="P219" i="3"/>
  <c r="BK219" i="3"/>
  <c r="J219" i="3"/>
  <c r="BE219" i="3"/>
  <c r="BI217" i="3"/>
  <c r="BH217" i="3"/>
  <c r="BG217" i="3"/>
  <c r="BF217" i="3"/>
  <c r="T217" i="3"/>
  <c r="R217" i="3"/>
  <c r="P217" i="3"/>
  <c r="BK217" i="3"/>
  <c r="J217" i="3"/>
  <c r="BE217" i="3" s="1"/>
  <c r="BI214" i="3"/>
  <c r="BH214" i="3"/>
  <c r="BG214" i="3"/>
  <c r="BF214" i="3"/>
  <c r="T214" i="3"/>
  <c r="R214" i="3"/>
  <c r="P214" i="3"/>
  <c r="BK214" i="3"/>
  <c r="J214" i="3"/>
  <c r="BE214" i="3"/>
  <c r="BI212" i="3"/>
  <c r="BH212" i="3"/>
  <c r="BG212" i="3"/>
  <c r="BF212" i="3"/>
  <c r="T212" i="3"/>
  <c r="R212" i="3"/>
  <c r="P212" i="3"/>
  <c r="BK212" i="3"/>
  <c r="J212" i="3"/>
  <c r="BE212" i="3" s="1"/>
  <c r="BI210" i="3"/>
  <c r="BH210" i="3"/>
  <c r="BG210" i="3"/>
  <c r="BF210" i="3"/>
  <c r="T210" i="3"/>
  <c r="R210" i="3"/>
  <c r="P210" i="3"/>
  <c r="BK210" i="3"/>
  <c r="J210" i="3"/>
  <c r="BE210" i="3"/>
  <c r="BI208" i="3"/>
  <c r="BH208" i="3"/>
  <c r="BG208" i="3"/>
  <c r="BF208" i="3"/>
  <c r="T208" i="3"/>
  <c r="R208" i="3"/>
  <c r="P208" i="3"/>
  <c r="BK208" i="3"/>
  <c r="J208" i="3"/>
  <c r="BE208" i="3" s="1"/>
  <c r="BI207" i="3"/>
  <c r="BH207" i="3"/>
  <c r="BG207" i="3"/>
  <c r="BF207" i="3"/>
  <c r="T207" i="3"/>
  <c r="R207" i="3"/>
  <c r="P207" i="3"/>
  <c r="BK207" i="3"/>
  <c r="J207" i="3"/>
  <c r="BE207" i="3"/>
  <c r="BI206" i="3"/>
  <c r="BH206" i="3"/>
  <c r="BG206" i="3"/>
  <c r="BF206" i="3"/>
  <c r="T206" i="3"/>
  <c r="R206" i="3"/>
  <c r="P206" i="3"/>
  <c r="BK206" i="3"/>
  <c r="J206" i="3"/>
  <c r="BE206" i="3" s="1"/>
  <c r="BI205" i="3"/>
  <c r="BH205" i="3"/>
  <c r="BG205" i="3"/>
  <c r="BF205" i="3"/>
  <c r="T205" i="3"/>
  <c r="R205" i="3"/>
  <c r="P205" i="3"/>
  <c r="BK205" i="3"/>
  <c r="J205" i="3"/>
  <c r="BE205" i="3"/>
  <c r="BI204" i="3"/>
  <c r="BH204" i="3"/>
  <c r="BG204" i="3"/>
  <c r="BF204" i="3"/>
  <c r="T204" i="3"/>
  <c r="R204" i="3"/>
  <c r="P204" i="3"/>
  <c r="BK204" i="3"/>
  <c r="J204" i="3"/>
  <c r="BE204" i="3" s="1"/>
  <c r="BI203" i="3"/>
  <c r="BH203" i="3"/>
  <c r="BG203" i="3"/>
  <c r="BF203" i="3"/>
  <c r="T203" i="3"/>
  <c r="R203" i="3"/>
  <c r="P203" i="3"/>
  <c r="BK203" i="3"/>
  <c r="J203" i="3"/>
  <c r="BE203" i="3"/>
  <c r="BI202" i="3"/>
  <c r="BH202" i="3"/>
  <c r="BG202" i="3"/>
  <c r="BF202" i="3"/>
  <c r="T202" i="3"/>
  <c r="R202" i="3"/>
  <c r="P202" i="3"/>
  <c r="BK202" i="3"/>
  <c r="J202" i="3"/>
  <c r="BE202" i="3" s="1"/>
  <c r="BI201" i="3"/>
  <c r="BH201" i="3"/>
  <c r="BG201" i="3"/>
  <c r="BF201" i="3"/>
  <c r="T201" i="3"/>
  <c r="R201" i="3"/>
  <c r="P201" i="3"/>
  <c r="BK201" i="3"/>
  <c r="J201" i="3"/>
  <c r="BE201" i="3"/>
  <c r="BI200" i="3"/>
  <c r="BH200" i="3"/>
  <c r="BG200" i="3"/>
  <c r="BF200" i="3"/>
  <c r="T200" i="3"/>
  <c r="R200" i="3"/>
  <c r="P200" i="3"/>
  <c r="BK200" i="3"/>
  <c r="J200" i="3"/>
  <c r="BE200" i="3" s="1"/>
  <c r="BI199" i="3"/>
  <c r="BH199" i="3"/>
  <c r="BG199" i="3"/>
  <c r="BF199" i="3"/>
  <c r="T199" i="3"/>
  <c r="R199" i="3"/>
  <c r="P199" i="3"/>
  <c r="BK199" i="3"/>
  <c r="J199" i="3"/>
  <c r="BE199" i="3"/>
  <c r="BI198" i="3"/>
  <c r="BH198" i="3"/>
  <c r="BG198" i="3"/>
  <c r="BF198" i="3"/>
  <c r="T198" i="3"/>
  <c r="R198" i="3"/>
  <c r="P198" i="3"/>
  <c r="BK198" i="3"/>
  <c r="J198" i="3"/>
  <c r="BE198" i="3" s="1"/>
  <c r="BI197" i="3"/>
  <c r="BH197" i="3"/>
  <c r="BG197" i="3"/>
  <c r="BF197" i="3"/>
  <c r="T197" i="3"/>
  <c r="R197" i="3"/>
  <c r="P197" i="3"/>
  <c r="BK197" i="3"/>
  <c r="J197" i="3"/>
  <c r="BE197" i="3"/>
  <c r="BI196" i="3"/>
  <c r="BH196" i="3"/>
  <c r="BG196" i="3"/>
  <c r="BF196" i="3"/>
  <c r="T196" i="3"/>
  <c r="R196" i="3"/>
  <c r="P196" i="3"/>
  <c r="BK196" i="3"/>
  <c r="J196" i="3"/>
  <c r="BE196" i="3" s="1"/>
  <c r="BI194" i="3"/>
  <c r="BH194" i="3"/>
  <c r="BG194" i="3"/>
  <c r="BF194" i="3"/>
  <c r="T194" i="3"/>
  <c r="R194" i="3"/>
  <c r="P194" i="3"/>
  <c r="BK194" i="3"/>
  <c r="J194" i="3"/>
  <c r="BE194" i="3"/>
  <c r="BI193" i="3"/>
  <c r="BH193" i="3"/>
  <c r="BG193" i="3"/>
  <c r="BF193" i="3"/>
  <c r="T193" i="3"/>
  <c r="R193" i="3"/>
  <c r="P193" i="3"/>
  <c r="BK193" i="3"/>
  <c r="J193" i="3"/>
  <c r="BE193" i="3" s="1"/>
  <c r="BI191" i="3"/>
  <c r="BH191" i="3"/>
  <c r="BG191" i="3"/>
  <c r="BF191" i="3"/>
  <c r="T191" i="3"/>
  <c r="R191" i="3"/>
  <c r="P191" i="3"/>
  <c r="BK191" i="3"/>
  <c r="J191" i="3"/>
  <c r="BE191" i="3"/>
  <c r="BI190" i="3"/>
  <c r="BH190" i="3"/>
  <c r="BG190" i="3"/>
  <c r="BF190" i="3"/>
  <c r="T190" i="3"/>
  <c r="R190" i="3"/>
  <c r="P190" i="3"/>
  <c r="BK190" i="3"/>
  <c r="J190" i="3"/>
  <c r="BE190" i="3" s="1"/>
  <c r="BI188" i="3"/>
  <c r="BH188" i="3"/>
  <c r="BG188" i="3"/>
  <c r="BF188" i="3"/>
  <c r="T188" i="3"/>
  <c r="R188" i="3"/>
  <c r="P188" i="3"/>
  <c r="BK188" i="3"/>
  <c r="J188" i="3"/>
  <c r="BE188" i="3"/>
  <c r="BI187" i="3"/>
  <c r="BH187" i="3"/>
  <c r="BG187" i="3"/>
  <c r="BF187" i="3"/>
  <c r="T187" i="3"/>
  <c r="R187" i="3"/>
  <c r="P187" i="3"/>
  <c r="BK187" i="3"/>
  <c r="J187" i="3"/>
  <c r="BE187" i="3" s="1"/>
  <c r="BI185" i="3"/>
  <c r="BH185" i="3"/>
  <c r="BG185" i="3"/>
  <c r="BF185" i="3"/>
  <c r="T185" i="3"/>
  <c r="R185" i="3"/>
  <c r="P185" i="3"/>
  <c r="BK185" i="3"/>
  <c r="J185" i="3"/>
  <c r="BE185" i="3"/>
  <c r="BI184" i="3"/>
  <c r="BH184" i="3"/>
  <c r="BG184" i="3"/>
  <c r="BF184" i="3"/>
  <c r="T184" i="3"/>
  <c r="R184" i="3"/>
  <c r="P184" i="3"/>
  <c r="BK184" i="3"/>
  <c r="J184" i="3"/>
  <c r="BE184" i="3" s="1"/>
  <c r="BI182" i="3"/>
  <c r="BH182" i="3"/>
  <c r="BG182" i="3"/>
  <c r="BF182" i="3"/>
  <c r="T182" i="3"/>
  <c r="R182" i="3"/>
  <c r="P182" i="3"/>
  <c r="BK182" i="3"/>
  <c r="J182" i="3"/>
  <c r="BE182" i="3"/>
  <c r="BI181" i="3"/>
  <c r="BH181" i="3"/>
  <c r="BG181" i="3"/>
  <c r="BF181" i="3"/>
  <c r="T181" i="3"/>
  <c r="R181" i="3"/>
  <c r="P181" i="3"/>
  <c r="BK181" i="3"/>
  <c r="J181" i="3"/>
  <c r="BE181" i="3" s="1"/>
  <c r="BI179" i="3"/>
  <c r="BH179" i="3"/>
  <c r="BG179" i="3"/>
  <c r="BF179" i="3"/>
  <c r="T179" i="3"/>
  <c r="R179" i="3"/>
  <c r="P179" i="3"/>
  <c r="BK179" i="3"/>
  <c r="J179" i="3"/>
  <c r="BE179" i="3"/>
  <c r="BI178" i="3"/>
  <c r="BH178" i="3"/>
  <c r="BG178" i="3"/>
  <c r="BF178" i="3"/>
  <c r="T178" i="3"/>
  <c r="R178" i="3"/>
  <c r="P178" i="3"/>
  <c r="BK178" i="3"/>
  <c r="J178" i="3"/>
  <c r="BE178" i="3" s="1"/>
  <c r="BI176" i="3"/>
  <c r="BH176" i="3"/>
  <c r="BG176" i="3"/>
  <c r="BF176" i="3"/>
  <c r="T176" i="3"/>
  <c r="R176" i="3"/>
  <c r="P176" i="3"/>
  <c r="BK176" i="3"/>
  <c r="J176" i="3"/>
  <c r="BE176" i="3"/>
  <c r="BI175" i="3"/>
  <c r="BH175" i="3"/>
  <c r="BG175" i="3"/>
  <c r="BF175" i="3"/>
  <c r="T175" i="3"/>
  <c r="R175" i="3"/>
  <c r="P175" i="3"/>
  <c r="BK175" i="3"/>
  <c r="J175" i="3"/>
  <c r="BE175" i="3" s="1"/>
  <c r="BI174" i="3"/>
  <c r="BH174" i="3"/>
  <c r="BG174" i="3"/>
  <c r="BF174" i="3"/>
  <c r="T174" i="3"/>
  <c r="R174" i="3"/>
  <c r="P174" i="3"/>
  <c r="BK174" i="3"/>
  <c r="J174" i="3"/>
  <c r="BE174" i="3"/>
  <c r="BI173" i="3"/>
  <c r="BH173" i="3"/>
  <c r="BG173" i="3"/>
  <c r="BF173" i="3"/>
  <c r="T173" i="3"/>
  <c r="R173" i="3"/>
  <c r="P173" i="3"/>
  <c r="BK173" i="3"/>
  <c r="J173" i="3"/>
  <c r="BE173" i="3" s="1"/>
  <c r="BI172" i="3"/>
  <c r="BH172" i="3"/>
  <c r="BG172" i="3"/>
  <c r="BF172" i="3"/>
  <c r="T172" i="3"/>
  <c r="R172" i="3"/>
  <c r="R171" i="3" s="1"/>
  <c r="P172" i="3"/>
  <c r="BK172" i="3"/>
  <c r="BK171" i="3" s="1"/>
  <c r="J171" i="3" s="1"/>
  <c r="J100" i="3" s="1"/>
  <c r="J172" i="3"/>
  <c r="BE172" i="3"/>
  <c r="BI169" i="3"/>
  <c r="BH169" i="3"/>
  <c r="BG169" i="3"/>
  <c r="BF169" i="3"/>
  <c r="T169" i="3"/>
  <c r="R169" i="3"/>
  <c r="P169" i="3"/>
  <c r="BK169" i="3"/>
  <c r="J169" i="3"/>
  <c r="BE169" i="3"/>
  <c r="BI167" i="3"/>
  <c r="BH167" i="3"/>
  <c r="BG167" i="3"/>
  <c r="BF167" i="3"/>
  <c r="T167" i="3"/>
  <c r="R167" i="3"/>
  <c r="P167" i="3"/>
  <c r="BK167" i="3"/>
  <c r="J167" i="3"/>
  <c r="BE167" i="3" s="1"/>
  <c r="BI165" i="3"/>
  <c r="BH165" i="3"/>
  <c r="BG165" i="3"/>
  <c r="BF165" i="3"/>
  <c r="T165" i="3"/>
  <c r="R165" i="3"/>
  <c r="P165" i="3"/>
  <c r="BK165" i="3"/>
  <c r="J165" i="3"/>
  <c r="BE165" i="3"/>
  <c r="BI162" i="3"/>
  <c r="BH162" i="3"/>
  <c r="BG162" i="3"/>
  <c r="BF162" i="3"/>
  <c r="T162" i="3"/>
  <c r="R162" i="3"/>
  <c r="P162" i="3"/>
  <c r="BK162" i="3"/>
  <c r="J162" i="3"/>
  <c r="BE162" i="3" s="1"/>
  <c r="BI161" i="3"/>
  <c r="BH161" i="3"/>
  <c r="BG161" i="3"/>
  <c r="BF161" i="3"/>
  <c r="T161" i="3"/>
  <c r="R161" i="3"/>
  <c r="P161" i="3"/>
  <c r="BK161" i="3"/>
  <c r="J161" i="3"/>
  <c r="BE161" i="3"/>
  <c r="BI159" i="3"/>
  <c r="BH159" i="3"/>
  <c r="BG159" i="3"/>
  <c r="BF159" i="3"/>
  <c r="T159" i="3"/>
  <c r="R159" i="3"/>
  <c r="P159" i="3"/>
  <c r="BK159" i="3"/>
  <c r="J159" i="3"/>
  <c r="BE159" i="3" s="1"/>
  <c r="BI157" i="3"/>
  <c r="BH157" i="3"/>
  <c r="BG157" i="3"/>
  <c r="BF157" i="3"/>
  <c r="T157" i="3"/>
  <c r="R157" i="3"/>
  <c r="P157" i="3"/>
  <c r="BK157" i="3"/>
  <c r="J157" i="3"/>
  <c r="BE157" i="3"/>
  <c r="BI155" i="3"/>
  <c r="BH155" i="3"/>
  <c r="BG155" i="3"/>
  <c r="BF155" i="3"/>
  <c r="T155" i="3"/>
  <c r="R155" i="3"/>
  <c r="P155" i="3"/>
  <c r="BK155" i="3"/>
  <c r="J155" i="3"/>
  <c r="BE155" i="3" s="1"/>
  <c r="BI153" i="3"/>
  <c r="BH153" i="3"/>
  <c r="BG153" i="3"/>
  <c r="F35" i="3" s="1"/>
  <c r="BB96" i="1" s="1"/>
  <c r="BF153" i="3"/>
  <c r="T153" i="3"/>
  <c r="R153" i="3"/>
  <c r="P153" i="3"/>
  <c r="P146" i="3" s="1"/>
  <c r="BK153" i="3"/>
  <c r="J153" i="3"/>
  <c r="BE153" i="3"/>
  <c r="BI151" i="3"/>
  <c r="BH151" i="3"/>
  <c r="BG151" i="3"/>
  <c r="BF151" i="3"/>
  <c r="T151" i="3"/>
  <c r="R151" i="3"/>
  <c r="P151" i="3"/>
  <c r="BK151" i="3"/>
  <c r="J151" i="3"/>
  <c r="BE151" i="3" s="1"/>
  <c r="BI149" i="3"/>
  <c r="BH149" i="3"/>
  <c r="BG149" i="3"/>
  <c r="BF149" i="3"/>
  <c r="T149" i="3"/>
  <c r="R149" i="3"/>
  <c r="P149" i="3"/>
  <c r="BK149" i="3"/>
  <c r="BK146" i="3" s="1"/>
  <c r="J146" i="3" s="1"/>
  <c r="J99" i="3" s="1"/>
  <c r="J149" i="3"/>
  <c r="BE149" i="3"/>
  <c r="BI147" i="3"/>
  <c r="BH147" i="3"/>
  <c r="BG147" i="3"/>
  <c r="BF147" i="3"/>
  <c r="T147" i="3"/>
  <c r="R147" i="3"/>
  <c r="R146" i="3"/>
  <c r="P147" i="3"/>
  <c r="BK147" i="3"/>
  <c r="J147" i="3"/>
  <c r="BE147" i="3" s="1"/>
  <c r="BI144" i="3"/>
  <c r="BH144" i="3"/>
  <c r="BG144" i="3"/>
  <c r="BF144" i="3"/>
  <c r="T144" i="3"/>
  <c r="R144" i="3"/>
  <c r="P144" i="3"/>
  <c r="BK144" i="3"/>
  <c r="J144" i="3"/>
  <c r="BE144" i="3"/>
  <c r="BI142" i="3"/>
  <c r="BH142" i="3"/>
  <c r="BG142" i="3"/>
  <c r="BF142" i="3"/>
  <c r="T142" i="3"/>
  <c r="R142" i="3"/>
  <c r="P142" i="3"/>
  <c r="BK142" i="3"/>
  <c r="J142" i="3"/>
  <c r="BE142" i="3"/>
  <c r="BI141" i="3"/>
  <c r="BH141" i="3"/>
  <c r="BG141" i="3"/>
  <c r="BF141" i="3"/>
  <c r="T141" i="3"/>
  <c r="R141" i="3"/>
  <c r="P141" i="3"/>
  <c r="BK141" i="3"/>
  <c r="J141" i="3"/>
  <c r="BE141" i="3"/>
  <c r="BI140" i="3"/>
  <c r="BH140" i="3"/>
  <c r="BG140" i="3"/>
  <c r="BF140" i="3"/>
  <c r="T140" i="3"/>
  <c r="R140" i="3"/>
  <c r="P140" i="3"/>
  <c r="BK140" i="3"/>
  <c r="J140" i="3"/>
  <c r="BE140" i="3"/>
  <c r="BI139" i="3"/>
  <c r="BH139" i="3"/>
  <c r="BG139" i="3"/>
  <c r="BF139" i="3"/>
  <c r="T139" i="3"/>
  <c r="R139" i="3"/>
  <c r="P139" i="3"/>
  <c r="BK139" i="3"/>
  <c r="J139" i="3"/>
  <c r="BE139" i="3"/>
  <c r="BI138" i="3"/>
  <c r="BH138" i="3"/>
  <c r="BG138" i="3"/>
  <c r="BF138" i="3"/>
  <c r="T138" i="3"/>
  <c r="R138" i="3"/>
  <c r="P138" i="3"/>
  <c r="BK138" i="3"/>
  <c r="J138" i="3"/>
  <c r="BE138" i="3"/>
  <c r="BI137" i="3"/>
  <c r="BH137" i="3"/>
  <c r="BG137" i="3"/>
  <c r="BF137" i="3"/>
  <c r="T137" i="3"/>
  <c r="R137" i="3"/>
  <c r="P137" i="3"/>
  <c r="BK137" i="3"/>
  <c r="J137" i="3"/>
  <c r="BE137" i="3"/>
  <c r="BI136" i="3"/>
  <c r="BH136" i="3"/>
  <c r="BG136" i="3"/>
  <c r="BF136" i="3"/>
  <c r="T136" i="3"/>
  <c r="R136" i="3"/>
  <c r="P136" i="3"/>
  <c r="BK136" i="3"/>
  <c r="J136" i="3"/>
  <c r="BE136" i="3"/>
  <c r="BI135" i="3"/>
  <c r="BH135" i="3"/>
  <c r="BG135" i="3"/>
  <c r="BF135" i="3"/>
  <c r="T135" i="3"/>
  <c r="R135" i="3"/>
  <c r="P135" i="3"/>
  <c r="BK135" i="3"/>
  <c r="J135" i="3"/>
  <c r="BE135" i="3"/>
  <c r="BI134" i="3"/>
  <c r="BH134" i="3"/>
  <c r="BG134" i="3"/>
  <c r="BF134" i="3"/>
  <c r="T134" i="3"/>
  <c r="R134" i="3"/>
  <c r="P134" i="3"/>
  <c r="BK134" i="3"/>
  <c r="J134" i="3"/>
  <c r="BE134" i="3"/>
  <c r="BI133" i="3"/>
  <c r="BH133" i="3"/>
  <c r="BG133" i="3"/>
  <c r="BF133" i="3"/>
  <c r="T133" i="3"/>
  <c r="R133" i="3"/>
  <c r="P133" i="3"/>
  <c r="BK133" i="3"/>
  <c r="J133" i="3"/>
  <c r="BE133" i="3"/>
  <c r="BI132" i="3"/>
  <c r="BH132" i="3"/>
  <c r="BG132" i="3"/>
  <c r="BF132" i="3"/>
  <c r="T132" i="3"/>
  <c r="R132" i="3"/>
  <c r="P132" i="3"/>
  <c r="BK132" i="3"/>
  <c r="J132" i="3"/>
  <c r="BE132" i="3"/>
  <c r="BI131" i="3"/>
  <c r="F37" i="3" s="1"/>
  <c r="BD96" i="1" s="1"/>
  <c r="BH131" i="3"/>
  <c r="BG131" i="3"/>
  <c r="BF131" i="3"/>
  <c r="T131" i="3"/>
  <c r="R131" i="3"/>
  <c r="P131" i="3"/>
  <c r="BK131" i="3"/>
  <c r="J131" i="3"/>
  <c r="BE131" i="3"/>
  <c r="BI128" i="3"/>
  <c r="BH128" i="3"/>
  <c r="F36" i="3" s="1"/>
  <c r="BC96" i="1" s="1"/>
  <c r="BG128" i="3"/>
  <c r="BF128" i="3"/>
  <c r="F34" i="3" s="1"/>
  <c r="BA96" i="1" s="1"/>
  <c r="T128" i="3"/>
  <c r="T127" i="3" s="1"/>
  <c r="R128" i="3"/>
  <c r="R127" i="3"/>
  <c r="R126" i="3" s="1"/>
  <c r="R125" i="3" s="1"/>
  <c r="P128" i="3"/>
  <c r="P127" i="3"/>
  <c r="BK128" i="3"/>
  <c r="J128" i="3"/>
  <c r="BE128" i="3" s="1"/>
  <c r="J122" i="3"/>
  <c r="J121" i="3"/>
  <c r="F121" i="3"/>
  <c r="F119" i="3"/>
  <c r="E117" i="3"/>
  <c r="J92" i="3"/>
  <c r="J91" i="3"/>
  <c r="F91" i="3"/>
  <c r="F89" i="3"/>
  <c r="E87" i="3"/>
  <c r="J18" i="3"/>
  <c r="E18" i="3"/>
  <c r="F92" i="3" s="1"/>
  <c r="F122" i="3"/>
  <c r="J17" i="3"/>
  <c r="J12" i="3"/>
  <c r="J89" i="3" s="1"/>
  <c r="J119" i="3"/>
  <c r="E7" i="3"/>
  <c r="E115" i="3"/>
  <c r="E85" i="3"/>
  <c r="J37" i="2"/>
  <c r="J36" i="2"/>
  <c r="AY95" i="1"/>
  <c r="J35" i="2"/>
  <c r="AX95" i="1" s="1"/>
  <c r="BI903" i="2"/>
  <c r="BH903" i="2"/>
  <c r="BG903" i="2"/>
  <c r="BF903" i="2"/>
  <c r="T903" i="2"/>
  <c r="T902" i="2"/>
  <c r="R903" i="2"/>
  <c r="R902" i="2" s="1"/>
  <c r="P903" i="2"/>
  <c r="P902" i="2"/>
  <c r="BK903" i="2"/>
  <c r="BK902" i="2" s="1"/>
  <c r="J902" i="2" s="1"/>
  <c r="J118" i="2" s="1"/>
  <c r="J903" i="2"/>
  <c r="BE903" i="2"/>
  <c r="BI900" i="2"/>
  <c r="BH900" i="2"/>
  <c r="BG900" i="2"/>
  <c r="BF900" i="2"/>
  <c r="T900" i="2"/>
  <c r="R900" i="2"/>
  <c r="P900" i="2"/>
  <c r="P870" i="2" s="1"/>
  <c r="BK900" i="2"/>
  <c r="J900" i="2"/>
  <c r="BE900" i="2"/>
  <c r="BI874" i="2"/>
  <c r="BH874" i="2"/>
  <c r="BG874" i="2"/>
  <c r="BF874" i="2"/>
  <c r="T874" i="2"/>
  <c r="T870" i="2" s="1"/>
  <c r="R874" i="2"/>
  <c r="P874" i="2"/>
  <c r="BK874" i="2"/>
  <c r="J874" i="2"/>
  <c r="BE874" i="2" s="1"/>
  <c r="BI871" i="2"/>
  <c r="BH871" i="2"/>
  <c r="BG871" i="2"/>
  <c r="BF871" i="2"/>
  <c r="T871" i="2"/>
  <c r="R871" i="2"/>
  <c r="R870" i="2" s="1"/>
  <c r="P871" i="2"/>
  <c r="BK871" i="2"/>
  <c r="BK870" i="2" s="1"/>
  <c r="J870" i="2" s="1"/>
  <c r="J117" i="2" s="1"/>
  <c r="J871" i="2"/>
  <c r="BE871" i="2"/>
  <c r="BI869" i="2"/>
  <c r="BH869" i="2"/>
  <c r="BG869" i="2"/>
  <c r="BF869" i="2"/>
  <c r="T869" i="2"/>
  <c r="R869" i="2"/>
  <c r="P869" i="2"/>
  <c r="BK869" i="2"/>
  <c r="J869" i="2"/>
  <c r="BE869" i="2"/>
  <c r="BI868" i="2"/>
  <c r="BH868" i="2"/>
  <c r="BG868" i="2"/>
  <c r="BF868" i="2"/>
  <c r="T868" i="2"/>
  <c r="R868" i="2"/>
  <c r="P868" i="2"/>
  <c r="BK868" i="2"/>
  <c r="J868" i="2"/>
  <c r="BE868" i="2" s="1"/>
  <c r="BI865" i="2"/>
  <c r="BH865" i="2"/>
  <c r="BG865" i="2"/>
  <c r="BF865" i="2"/>
  <c r="T865" i="2"/>
  <c r="R865" i="2"/>
  <c r="P865" i="2"/>
  <c r="BK865" i="2"/>
  <c r="J865" i="2"/>
  <c r="BE865" i="2"/>
  <c r="BI862" i="2"/>
  <c r="BH862" i="2"/>
  <c r="BG862" i="2"/>
  <c r="BF862" i="2"/>
  <c r="T862" i="2"/>
  <c r="R862" i="2"/>
  <c r="P862" i="2"/>
  <c r="BK862" i="2"/>
  <c r="J862" i="2"/>
  <c r="BE862" i="2" s="1"/>
  <c r="BI861" i="2"/>
  <c r="BH861" i="2"/>
  <c r="BG861" i="2"/>
  <c r="BF861" i="2"/>
  <c r="T861" i="2"/>
  <c r="R861" i="2"/>
  <c r="P861" i="2"/>
  <c r="BK861" i="2"/>
  <c r="J861" i="2"/>
  <c r="BE861" i="2"/>
  <c r="BI852" i="2"/>
  <c r="BH852" i="2"/>
  <c r="BG852" i="2"/>
  <c r="BF852" i="2"/>
  <c r="T852" i="2"/>
  <c r="R852" i="2"/>
  <c r="P852" i="2"/>
  <c r="BK852" i="2"/>
  <c r="J852" i="2"/>
  <c r="BE852" i="2" s="1"/>
  <c r="BI843" i="2"/>
  <c r="BH843" i="2"/>
  <c r="BG843" i="2"/>
  <c r="BF843" i="2"/>
  <c r="T843" i="2"/>
  <c r="R843" i="2"/>
  <c r="P843" i="2"/>
  <c r="BK843" i="2"/>
  <c r="J843" i="2"/>
  <c r="BE843" i="2"/>
  <c r="BI842" i="2"/>
  <c r="BH842" i="2"/>
  <c r="BG842" i="2"/>
  <c r="BF842" i="2"/>
  <c r="T842" i="2"/>
  <c r="R842" i="2"/>
  <c r="P842" i="2"/>
  <c r="BK842" i="2"/>
  <c r="J842" i="2"/>
  <c r="BE842" i="2" s="1"/>
  <c r="BI841" i="2"/>
  <c r="BH841" i="2"/>
  <c r="BG841" i="2"/>
  <c r="BF841" i="2"/>
  <c r="T841" i="2"/>
  <c r="R841" i="2"/>
  <c r="P841" i="2"/>
  <c r="BK841" i="2"/>
  <c r="J841" i="2"/>
  <c r="BE841" i="2"/>
  <c r="BI836" i="2"/>
  <c r="BH836" i="2"/>
  <c r="BG836" i="2"/>
  <c r="BF836" i="2"/>
  <c r="T836" i="2"/>
  <c r="R836" i="2"/>
  <c r="P836" i="2"/>
  <c r="BK836" i="2"/>
  <c r="J836" i="2"/>
  <c r="BE836" i="2" s="1"/>
  <c r="BI828" i="2"/>
  <c r="BH828" i="2"/>
  <c r="BG828" i="2"/>
  <c r="BF828" i="2"/>
  <c r="T828" i="2"/>
  <c r="R828" i="2"/>
  <c r="P828" i="2"/>
  <c r="P807" i="2" s="1"/>
  <c r="BK828" i="2"/>
  <c r="J828" i="2"/>
  <c r="BE828" i="2"/>
  <c r="BI819" i="2"/>
  <c r="BH819" i="2"/>
  <c r="BG819" i="2"/>
  <c r="BF819" i="2"/>
  <c r="T819" i="2"/>
  <c r="T807" i="2" s="1"/>
  <c r="R819" i="2"/>
  <c r="P819" i="2"/>
  <c r="BK819" i="2"/>
  <c r="J819" i="2"/>
  <c r="BE819" i="2" s="1"/>
  <c r="BI808" i="2"/>
  <c r="BH808" i="2"/>
  <c r="BG808" i="2"/>
  <c r="BF808" i="2"/>
  <c r="T808" i="2"/>
  <c r="R808" i="2"/>
  <c r="R807" i="2" s="1"/>
  <c r="P808" i="2"/>
  <c r="BK808" i="2"/>
  <c r="BK807" i="2" s="1"/>
  <c r="J807" i="2" s="1"/>
  <c r="J116" i="2" s="1"/>
  <c r="J808" i="2"/>
  <c r="BE808" i="2"/>
  <c r="BI806" i="2"/>
  <c r="BH806" i="2"/>
  <c r="BG806" i="2"/>
  <c r="BF806" i="2"/>
  <c r="T806" i="2"/>
  <c r="R806" i="2"/>
  <c r="P806" i="2"/>
  <c r="BK806" i="2"/>
  <c r="J806" i="2"/>
  <c r="BE806" i="2"/>
  <c r="BI805" i="2"/>
  <c r="BH805" i="2"/>
  <c r="BG805" i="2"/>
  <c r="BF805" i="2"/>
  <c r="T805" i="2"/>
  <c r="R805" i="2"/>
  <c r="P805" i="2"/>
  <c r="BK805" i="2"/>
  <c r="J805" i="2"/>
  <c r="BE805" i="2" s="1"/>
  <c r="BI798" i="2"/>
  <c r="BH798" i="2"/>
  <c r="BG798" i="2"/>
  <c r="BF798" i="2"/>
  <c r="T798" i="2"/>
  <c r="R798" i="2"/>
  <c r="P798" i="2"/>
  <c r="BK798" i="2"/>
  <c r="J798" i="2"/>
  <c r="BE798" i="2"/>
  <c r="BI791" i="2"/>
  <c r="BH791" i="2"/>
  <c r="BG791" i="2"/>
  <c r="BF791" i="2"/>
  <c r="T791" i="2"/>
  <c r="R791" i="2"/>
  <c r="P791" i="2"/>
  <c r="BK791" i="2"/>
  <c r="J791" i="2"/>
  <c r="BE791" i="2" s="1"/>
  <c r="BI781" i="2"/>
  <c r="BH781" i="2"/>
  <c r="BG781" i="2"/>
  <c r="BF781" i="2"/>
  <c r="T781" i="2"/>
  <c r="R781" i="2"/>
  <c r="P781" i="2"/>
  <c r="BK781" i="2"/>
  <c r="J781" i="2"/>
  <c r="BE781" i="2"/>
  <c r="BI778" i="2"/>
  <c r="BH778" i="2"/>
  <c r="BG778" i="2"/>
  <c r="BF778" i="2"/>
  <c r="T778" i="2"/>
  <c r="R778" i="2"/>
  <c r="P778" i="2"/>
  <c r="BK778" i="2"/>
  <c r="J778" i="2"/>
  <c r="BE778" i="2" s="1"/>
  <c r="BI777" i="2"/>
  <c r="BH777" i="2"/>
  <c r="BG777" i="2"/>
  <c r="BF777" i="2"/>
  <c r="T777" i="2"/>
  <c r="R777" i="2"/>
  <c r="P777" i="2"/>
  <c r="BK777" i="2"/>
  <c r="J777" i="2"/>
  <c r="BE777" i="2"/>
  <c r="BI775" i="2"/>
  <c r="BH775" i="2"/>
  <c r="BG775" i="2"/>
  <c r="BF775" i="2"/>
  <c r="T775" i="2"/>
  <c r="R775" i="2"/>
  <c r="P775" i="2"/>
  <c r="BK775" i="2"/>
  <c r="J775" i="2"/>
  <c r="BE775" i="2" s="1"/>
  <c r="BI773" i="2"/>
  <c r="BH773" i="2"/>
  <c r="BG773" i="2"/>
  <c r="BF773" i="2"/>
  <c r="T773" i="2"/>
  <c r="R773" i="2"/>
  <c r="P773" i="2"/>
  <c r="BK773" i="2"/>
  <c r="J773" i="2"/>
  <c r="BE773" i="2"/>
  <c r="BI769" i="2"/>
  <c r="BH769" i="2"/>
  <c r="BG769" i="2"/>
  <c r="BF769" i="2"/>
  <c r="T769" i="2"/>
  <c r="R769" i="2"/>
  <c r="P769" i="2"/>
  <c r="BK769" i="2"/>
  <c r="J769" i="2"/>
  <c r="BE769" i="2" s="1"/>
  <c r="BI765" i="2"/>
  <c r="BH765" i="2"/>
  <c r="BG765" i="2"/>
  <c r="BF765" i="2"/>
  <c r="T765" i="2"/>
  <c r="R765" i="2"/>
  <c r="P765" i="2"/>
  <c r="BK765" i="2"/>
  <c r="J765" i="2"/>
  <c r="BE765" i="2"/>
  <c r="BI762" i="2"/>
  <c r="BH762" i="2"/>
  <c r="BG762" i="2"/>
  <c r="BF762" i="2"/>
  <c r="T762" i="2"/>
  <c r="R762" i="2"/>
  <c r="P762" i="2"/>
  <c r="BK762" i="2"/>
  <c r="J762" i="2"/>
  <c r="BE762" i="2" s="1"/>
  <c r="BI760" i="2"/>
  <c r="BH760" i="2"/>
  <c r="BG760" i="2"/>
  <c r="BF760" i="2"/>
  <c r="T760" i="2"/>
  <c r="R760" i="2"/>
  <c r="P760" i="2"/>
  <c r="BK760" i="2"/>
  <c r="J760" i="2"/>
  <c r="BE760" i="2"/>
  <c r="BI757" i="2"/>
  <c r="BH757" i="2"/>
  <c r="BG757" i="2"/>
  <c r="BF757" i="2"/>
  <c r="T757" i="2"/>
  <c r="R757" i="2"/>
  <c r="P757" i="2"/>
  <c r="BK757" i="2"/>
  <c r="J757" i="2"/>
  <c r="BE757" i="2" s="1"/>
  <c r="BI751" i="2"/>
  <c r="BH751" i="2"/>
  <c r="BG751" i="2"/>
  <c r="BF751" i="2"/>
  <c r="T751" i="2"/>
  <c r="R751" i="2"/>
  <c r="P751" i="2"/>
  <c r="BK751" i="2"/>
  <c r="J751" i="2"/>
  <c r="BE751" i="2"/>
  <c r="BI748" i="2"/>
  <c r="BH748" i="2"/>
  <c r="BG748" i="2"/>
  <c r="BF748" i="2"/>
  <c r="T748" i="2"/>
  <c r="T747" i="2" s="1"/>
  <c r="R748" i="2"/>
  <c r="R747" i="2"/>
  <c r="P748" i="2"/>
  <c r="P747" i="2" s="1"/>
  <c r="BK748" i="2"/>
  <c r="BK747" i="2"/>
  <c r="J747" i="2"/>
  <c r="J115" i="2" s="1"/>
  <c r="J748" i="2"/>
  <c r="BE748" i="2" s="1"/>
  <c r="BI745" i="2"/>
  <c r="BH745" i="2"/>
  <c r="BG745" i="2"/>
  <c r="BF745" i="2"/>
  <c r="T745" i="2"/>
  <c r="R745" i="2"/>
  <c r="P745" i="2"/>
  <c r="BK745" i="2"/>
  <c r="J745" i="2"/>
  <c r="BE745" i="2" s="1"/>
  <c r="BI743" i="2"/>
  <c r="BH743" i="2"/>
  <c r="BG743" i="2"/>
  <c r="BF743" i="2"/>
  <c r="T743" i="2"/>
  <c r="R743" i="2"/>
  <c r="P743" i="2"/>
  <c r="BK743" i="2"/>
  <c r="J743" i="2"/>
  <c r="BE743" i="2"/>
  <c r="BI742" i="2"/>
  <c r="BH742" i="2"/>
  <c r="BG742" i="2"/>
  <c r="BF742" i="2"/>
  <c r="T742" i="2"/>
  <c r="R742" i="2"/>
  <c r="P742" i="2"/>
  <c r="BK742" i="2"/>
  <c r="J742" i="2"/>
  <c r="BE742" i="2" s="1"/>
  <c r="BI741" i="2"/>
  <c r="BH741" i="2"/>
  <c r="BG741" i="2"/>
  <c r="BF741" i="2"/>
  <c r="T741" i="2"/>
  <c r="R741" i="2"/>
  <c r="P741" i="2"/>
  <c r="BK741" i="2"/>
  <c r="J741" i="2"/>
  <c r="BE741" i="2"/>
  <c r="BI739" i="2"/>
  <c r="BH739" i="2"/>
  <c r="BG739" i="2"/>
  <c r="BF739" i="2"/>
  <c r="T739" i="2"/>
  <c r="R739" i="2"/>
  <c r="P739" i="2"/>
  <c r="BK739" i="2"/>
  <c r="J739" i="2"/>
  <c r="BE739" i="2" s="1"/>
  <c r="BI738" i="2"/>
  <c r="BH738" i="2"/>
  <c r="BG738" i="2"/>
  <c r="BF738" i="2"/>
  <c r="T738" i="2"/>
  <c r="R738" i="2"/>
  <c r="P738" i="2"/>
  <c r="BK738" i="2"/>
  <c r="J738" i="2"/>
  <c r="BE738" i="2"/>
  <c r="BI735" i="2"/>
  <c r="BH735" i="2"/>
  <c r="BG735" i="2"/>
  <c r="BF735" i="2"/>
  <c r="T735" i="2"/>
  <c r="R735" i="2"/>
  <c r="P735" i="2"/>
  <c r="BK735" i="2"/>
  <c r="J735" i="2"/>
  <c r="BE735" i="2" s="1"/>
  <c r="BI734" i="2"/>
  <c r="BH734" i="2"/>
  <c r="BG734" i="2"/>
  <c r="BF734" i="2"/>
  <c r="T734" i="2"/>
  <c r="R734" i="2"/>
  <c r="P734" i="2"/>
  <c r="BK734" i="2"/>
  <c r="J734" i="2"/>
  <c r="BE734" i="2"/>
  <c r="BI731" i="2"/>
  <c r="BH731" i="2"/>
  <c r="BG731" i="2"/>
  <c r="BF731" i="2"/>
  <c r="T731" i="2"/>
  <c r="T730" i="2" s="1"/>
  <c r="R731" i="2"/>
  <c r="R730" i="2"/>
  <c r="P731" i="2"/>
  <c r="P730" i="2" s="1"/>
  <c r="BK731" i="2"/>
  <c r="BK730" i="2"/>
  <c r="J730" i="2"/>
  <c r="J114" i="2" s="1"/>
  <c r="J731" i="2"/>
  <c r="BE731" i="2"/>
  <c r="BI728" i="2"/>
  <c r="BH728" i="2"/>
  <c r="BG728" i="2"/>
  <c r="BF728" i="2"/>
  <c r="T728" i="2"/>
  <c r="R728" i="2"/>
  <c r="P728" i="2"/>
  <c r="BK728" i="2"/>
  <c r="J728" i="2"/>
  <c r="BE728" i="2" s="1"/>
  <c r="BI726" i="2"/>
  <c r="BH726" i="2"/>
  <c r="BG726" i="2"/>
  <c r="BF726" i="2"/>
  <c r="T726" i="2"/>
  <c r="R726" i="2"/>
  <c r="P726" i="2"/>
  <c r="BK726" i="2"/>
  <c r="J726" i="2"/>
  <c r="BE726" i="2"/>
  <c r="BI725" i="2"/>
  <c r="BH725" i="2"/>
  <c r="BG725" i="2"/>
  <c r="BF725" i="2"/>
  <c r="T725" i="2"/>
  <c r="R725" i="2"/>
  <c r="P725" i="2"/>
  <c r="BK725" i="2"/>
  <c r="J725" i="2"/>
  <c r="BE725" i="2" s="1"/>
  <c r="BI724" i="2"/>
  <c r="BH724" i="2"/>
  <c r="BG724" i="2"/>
  <c r="BF724" i="2"/>
  <c r="T724" i="2"/>
  <c r="R724" i="2"/>
  <c r="P724" i="2"/>
  <c r="BK724" i="2"/>
  <c r="J724" i="2"/>
  <c r="BE724" i="2"/>
  <c r="BI723" i="2"/>
  <c r="BH723" i="2"/>
  <c r="BG723" i="2"/>
  <c r="BF723" i="2"/>
  <c r="T723" i="2"/>
  <c r="R723" i="2"/>
  <c r="P723" i="2"/>
  <c r="BK723" i="2"/>
  <c r="J723" i="2"/>
  <c r="BE723" i="2" s="1"/>
  <c r="BI722" i="2"/>
  <c r="BH722" i="2"/>
  <c r="BG722" i="2"/>
  <c r="BF722" i="2"/>
  <c r="T722" i="2"/>
  <c r="R722" i="2"/>
  <c r="P722" i="2"/>
  <c r="BK722" i="2"/>
  <c r="J722" i="2"/>
  <c r="BE722" i="2"/>
  <c r="BI721" i="2"/>
  <c r="BH721" i="2"/>
  <c r="BG721" i="2"/>
  <c r="BF721" i="2"/>
  <c r="T721" i="2"/>
  <c r="R721" i="2"/>
  <c r="P721" i="2"/>
  <c r="BK721" i="2"/>
  <c r="J721" i="2"/>
  <c r="BE721" i="2" s="1"/>
  <c r="BI720" i="2"/>
  <c r="BH720" i="2"/>
  <c r="BG720" i="2"/>
  <c r="BF720" i="2"/>
  <c r="T720" i="2"/>
  <c r="R720" i="2"/>
  <c r="P720" i="2"/>
  <c r="BK720" i="2"/>
  <c r="J720" i="2"/>
  <c r="BE720" i="2"/>
  <c r="BI719" i="2"/>
  <c r="BH719" i="2"/>
  <c r="BG719" i="2"/>
  <c r="BF719" i="2"/>
  <c r="T719" i="2"/>
  <c r="R719" i="2"/>
  <c r="P719" i="2"/>
  <c r="BK719" i="2"/>
  <c r="J719" i="2"/>
  <c r="BE719" i="2" s="1"/>
  <c r="BI718" i="2"/>
  <c r="BH718" i="2"/>
  <c r="BG718" i="2"/>
  <c r="BF718" i="2"/>
  <c r="T718" i="2"/>
  <c r="R718" i="2"/>
  <c r="P718" i="2"/>
  <c r="BK718" i="2"/>
  <c r="J718" i="2"/>
  <c r="BE718" i="2"/>
  <c r="BI717" i="2"/>
  <c r="BH717" i="2"/>
  <c r="BG717" i="2"/>
  <c r="BF717" i="2"/>
  <c r="T717" i="2"/>
  <c r="R717" i="2"/>
  <c r="P717" i="2"/>
  <c r="BK717" i="2"/>
  <c r="J717" i="2"/>
  <c r="BE717" i="2" s="1"/>
  <c r="BI716" i="2"/>
  <c r="BH716" i="2"/>
  <c r="BG716" i="2"/>
  <c r="BF716" i="2"/>
  <c r="T716" i="2"/>
  <c r="R716" i="2"/>
  <c r="P716" i="2"/>
  <c r="BK716" i="2"/>
  <c r="J716" i="2"/>
  <c r="BE716" i="2"/>
  <c r="BI715" i="2"/>
  <c r="BH715" i="2"/>
  <c r="BG715" i="2"/>
  <c r="BF715" i="2"/>
  <c r="T715" i="2"/>
  <c r="R715" i="2"/>
  <c r="P715" i="2"/>
  <c r="BK715" i="2"/>
  <c r="J715" i="2"/>
  <c r="BE715" i="2" s="1"/>
  <c r="BI714" i="2"/>
  <c r="BH714" i="2"/>
  <c r="BG714" i="2"/>
  <c r="BF714" i="2"/>
  <c r="T714" i="2"/>
  <c r="R714" i="2"/>
  <c r="P714" i="2"/>
  <c r="BK714" i="2"/>
  <c r="J714" i="2"/>
  <c r="BE714" i="2"/>
  <c r="BI713" i="2"/>
  <c r="BH713" i="2"/>
  <c r="BG713" i="2"/>
  <c r="BF713" i="2"/>
  <c r="T713" i="2"/>
  <c r="R713" i="2"/>
  <c r="P713" i="2"/>
  <c r="BK713" i="2"/>
  <c r="J713" i="2"/>
  <c r="BE713" i="2" s="1"/>
  <c r="BI712" i="2"/>
  <c r="BH712" i="2"/>
  <c r="BG712" i="2"/>
  <c r="BF712" i="2"/>
  <c r="T712" i="2"/>
  <c r="R712" i="2"/>
  <c r="P712" i="2"/>
  <c r="BK712" i="2"/>
  <c r="J712" i="2"/>
  <c r="BE712" i="2"/>
  <c r="BI711" i="2"/>
  <c r="BH711" i="2"/>
  <c r="BG711" i="2"/>
  <c r="BF711" i="2"/>
  <c r="T711" i="2"/>
  <c r="R711" i="2"/>
  <c r="P711" i="2"/>
  <c r="BK711" i="2"/>
  <c r="J711" i="2"/>
  <c r="BE711" i="2" s="1"/>
  <c r="BI709" i="2"/>
  <c r="BH709" i="2"/>
  <c r="BG709" i="2"/>
  <c r="BF709" i="2"/>
  <c r="T709" i="2"/>
  <c r="R709" i="2"/>
  <c r="P709" i="2"/>
  <c r="BK709" i="2"/>
  <c r="J709" i="2"/>
  <c r="BE709" i="2"/>
  <c r="BI708" i="2"/>
  <c r="BH708" i="2"/>
  <c r="BG708" i="2"/>
  <c r="BF708" i="2"/>
  <c r="T708" i="2"/>
  <c r="R708" i="2"/>
  <c r="P708" i="2"/>
  <c r="BK708" i="2"/>
  <c r="J708" i="2"/>
  <c r="BE708" i="2" s="1"/>
  <c r="BI707" i="2"/>
  <c r="BH707" i="2"/>
  <c r="BG707" i="2"/>
  <c r="BF707" i="2"/>
  <c r="T707" i="2"/>
  <c r="R707" i="2"/>
  <c r="P707" i="2"/>
  <c r="BK707" i="2"/>
  <c r="J707" i="2"/>
  <c r="BE707" i="2"/>
  <c r="BI705" i="2"/>
  <c r="BH705" i="2"/>
  <c r="BG705" i="2"/>
  <c r="BF705" i="2"/>
  <c r="T705" i="2"/>
  <c r="R705" i="2"/>
  <c r="P705" i="2"/>
  <c r="BK705" i="2"/>
  <c r="J705" i="2"/>
  <c r="BE705" i="2" s="1"/>
  <c r="BI704" i="2"/>
  <c r="BH704" i="2"/>
  <c r="BG704" i="2"/>
  <c r="BF704" i="2"/>
  <c r="T704" i="2"/>
  <c r="R704" i="2"/>
  <c r="P704" i="2"/>
  <c r="BK704" i="2"/>
  <c r="J704" i="2"/>
  <c r="BE704" i="2"/>
  <c r="BI703" i="2"/>
  <c r="BH703" i="2"/>
  <c r="BG703" i="2"/>
  <c r="BF703" i="2"/>
  <c r="T703" i="2"/>
  <c r="R703" i="2"/>
  <c r="P703" i="2"/>
  <c r="BK703" i="2"/>
  <c r="J703" i="2"/>
  <c r="BE703" i="2" s="1"/>
  <c r="BI702" i="2"/>
  <c r="BH702" i="2"/>
  <c r="BG702" i="2"/>
  <c r="BF702" i="2"/>
  <c r="T702" i="2"/>
  <c r="R702" i="2"/>
  <c r="P702" i="2"/>
  <c r="BK702" i="2"/>
  <c r="J702" i="2"/>
  <c r="BE702" i="2"/>
  <c r="BI700" i="2"/>
  <c r="BH700" i="2"/>
  <c r="BG700" i="2"/>
  <c r="BF700" i="2"/>
  <c r="T700" i="2"/>
  <c r="R700" i="2"/>
  <c r="P700" i="2"/>
  <c r="BK700" i="2"/>
  <c r="J700" i="2"/>
  <c r="BE700" i="2" s="1"/>
  <c r="BI699" i="2"/>
  <c r="BH699" i="2"/>
  <c r="BG699" i="2"/>
  <c r="BF699" i="2"/>
  <c r="T699" i="2"/>
  <c r="R699" i="2"/>
  <c r="P699" i="2"/>
  <c r="BK699" i="2"/>
  <c r="J699" i="2"/>
  <c r="BE699" i="2"/>
  <c r="BI697" i="2"/>
  <c r="BH697" i="2"/>
  <c r="BG697" i="2"/>
  <c r="BF697" i="2"/>
  <c r="T697" i="2"/>
  <c r="R697" i="2"/>
  <c r="P697" i="2"/>
  <c r="BK697" i="2"/>
  <c r="J697" i="2"/>
  <c r="BE697" i="2" s="1"/>
  <c r="BI693" i="2"/>
  <c r="BH693" i="2"/>
  <c r="BG693" i="2"/>
  <c r="BF693" i="2"/>
  <c r="T693" i="2"/>
  <c r="R693" i="2"/>
  <c r="P693" i="2"/>
  <c r="BK693" i="2"/>
  <c r="J693" i="2"/>
  <c r="BE693" i="2"/>
  <c r="BI687" i="2"/>
  <c r="BH687" i="2"/>
  <c r="BG687" i="2"/>
  <c r="BF687" i="2"/>
  <c r="T687" i="2"/>
  <c r="R687" i="2"/>
  <c r="P687" i="2"/>
  <c r="BK687" i="2"/>
  <c r="J687" i="2"/>
  <c r="BE687" i="2" s="1"/>
  <c r="BI686" i="2"/>
  <c r="BH686" i="2"/>
  <c r="BG686" i="2"/>
  <c r="BF686" i="2"/>
  <c r="T686" i="2"/>
  <c r="R686" i="2"/>
  <c r="P686" i="2"/>
  <c r="BK686" i="2"/>
  <c r="J686" i="2"/>
  <c r="BE686" i="2"/>
  <c r="BI685" i="2"/>
  <c r="BH685" i="2"/>
  <c r="BG685" i="2"/>
  <c r="BF685" i="2"/>
  <c r="T685" i="2"/>
  <c r="R685" i="2"/>
  <c r="P685" i="2"/>
  <c r="BK685" i="2"/>
  <c r="J685" i="2"/>
  <c r="BE685" i="2" s="1"/>
  <c r="BI680" i="2"/>
  <c r="BH680" i="2"/>
  <c r="BG680" i="2"/>
  <c r="BF680" i="2"/>
  <c r="T680" i="2"/>
  <c r="R680" i="2"/>
  <c r="P680" i="2"/>
  <c r="BK680" i="2"/>
  <c r="J680" i="2"/>
  <c r="BE680" i="2"/>
  <c r="BI674" i="2"/>
  <c r="BH674" i="2"/>
  <c r="BG674" i="2"/>
  <c r="BF674" i="2"/>
  <c r="T674" i="2"/>
  <c r="R674" i="2"/>
  <c r="P674" i="2"/>
  <c r="BK674" i="2"/>
  <c r="J674" i="2"/>
  <c r="BE674" i="2" s="1"/>
  <c r="BI668" i="2"/>
  <c r="BH668" i="2"/>
  <c r="BG668" i="2"/>
  <c r="BF668" i="2"/>
  <c r="T668" i="2"/>
  <c r="R668" i="2"/>
  <c r="P668" i="2"/>
  <c r="BK668" i="2"/>
  <c r="J668" i="2"/>
  <c r="BE668" i="2"/>
  <c r="BI665" i="2"/>
  <c r="BH665" i="2"/>
  <c r="BG665" i="2"/>
  <c r="BF665" i="2"/>
  <c r="T665" i="2"/>
  <c r="R665" i="2"/>
  <c r="P665" i="2"/>
  <c r="BK665" i="2"/>
  <c r="J665" i="2"/>
  <c r="BE665" i="2" s="1"/>
  <c r="BI650" i="2"/>
  <c r="BH650" i="2"/>
  <c r="BG650" i="2"/>
  <c r="BF650" i="2"/>
  <c r="T650" i="2"/>
  <c r="R650" i="2"/>
  <c r="P650" i="2"/>
  <c r="P636" i="2" s="1"/>
  <c r="BK650" i="2"/>
  <c r="J650" i="2"/>
  <c r="BE650" i="2"/>
  <c r="BI648" i="2"/>
  <c r="BH648" i="2"/>
  <c r="BG648" i="2"/>
  <c r="BF648" i="2"/>
  <c r="T648" i="2"/>
  <c r="T636" i="2" s="1"/>
  <c r="R648" i="2"/>
  <c r="P648" i="2"/>
  <c r="BK648" i="2"/>
  <c r="J648" i="2"/>
  <c r="BE648" i="2" s="1"/>
  <c r="BI637" i="2"/>
  <c r="BH637" i="2"/>
  <c r="BG637" i="2"/>
  <c r="BF637" i="2"/>
  <c r="T637" i="2"/>
  <c r="R637" i="2"/>
  <c r="R636" i="2" s="1"/>
  <c r="P637" i="2"/>
  <c r="BK637" i="2"/>
  <c r="BK636" i="2" s="1"/>
  <c r="J636" i="2" s="1"/>
  <c r="J113" i="2" s="1"/>
  <c r="J637" i="2"/>
  <c r="BE637" i="2"/>
  <c r="BI634" i="2"/>
  <c r="BH634" i="2"/>
  <c r="BG634" i="2"/>
  <c r="BF634" i="2"/>
  <c r="T634" i="2"/>
  <c r="R634" i="2"/>
  <c r="P634" i="2"/>
  <c r="P629" i="2" s="1"/>
  <c r="BK634" i="2"/>
  <c r="J634" i="2"/>
  <c r="BE634" i="2"/>
  <c r="BI632" i="2"/>
  <c r="BH632" i="2"/>
  <c r="BG632" i="2"/>
  <c r="BF632" i="2"/>
  <c r="T632" i="2"/>
  <c r="T629" i="2" s="1"/>
  <c r="R632" i="2"/>
  <c r="P632" i="2"/>
  <c r="BK632" i="2"/>
  <c r="J632" i="2"/>
  <c r="BE632" i="2" s="1"/>
  <c r="BI630" i="2"/>
  <c r="BH630" i="2"/>
  <c r="BG630" i="2"/>
  <c r="BF630" i="2"/>
  <c r="T630" i="2"/>
  <c r="R630" i="2"/>
  <c r="R629" i="2" s="1"/>
  <c r="P630" i="2"/>
  <c r="BK630" i="2"/>
  <c r="BK629" i="2" s="1"/>
  <c r="J629" i="2" s="1"/>
  <c r="J112" i="2" s="1"/>
  <c r="J630" i="2"/>
  <c r="BE630" i="2"/>
  <c r="BI627" i="2"/>
  <c r="BH627" i="2"/>
  <c r="BG627" i="2"/>
  <c r="BF627" i="2"/>
  <c r="T627" i="2"/>
  <c r="R627" i="2"/>
  <c r="P627" i="2"/>
  <c r="BK627" i="2"/>
  <c r="J627" i="2"/>
  <c r="BE627" i="2"/>
  <c r="BI625" i="2"/>
  <c r="BH625" i="2"/>
  <c r="BG625" i="2"/>
  <c r="BF625" i="2"/>
  <c r="T625" i="2"/>
  <c r="R625" i="2"/>
  <c r="P625" i="2"/>
  <c r="BK625" i="2"/>
  <c r="J625" i="2"/>
  <c r="BE625" i="2" s="1"/>
  <c r="BI624" i="2"/>
  <c r="BH624" i="2"/>
  <c r="BG624" i="2"/>
  <c r="BF624" i="2"/>
  <c r="T624" i="2"/>
  <c r="R624" i="2"/>
  <c r="P624" i="2"/>
  <c r="BK624" i="2"/>
  <c r="J624" i="2"/>
  <c r="BE624" i="2"/>
  <c r="BI623" i="2"/>
  <c r="BH623" i="2"/>
  <c r="BG623" i="2"/>
  <c r="BF623" i="2"/>
  <c r="T623" i="2"/>
  <c r="R623" i="2"/>
  <c r="P623" i="2"/>
  <c r="BK623" i="2"/>
  <c r="J623" i="2"/>
  <c r="BE623" i="2" s="1"/>
  <c r="BI622" i="2"/>
  <c r="BH622" i="2"/>
  <c r="BG622" i="2"/>
  <c r="BF622" i="2"/>
  <c r="T622" i="2"/>
  <c r="R622" i="2"/>
  <c r="P622" i="2"/>
  <c r="BK622" i="2"/>
  <c r="J622" i="2"/>
  <c r="BE622" i="2"/>
  <c r="BI621" i="2"/>
  <c r="BH621" i="2"/>
  <c r="BG621" i="2"/>
  <c r="BF621" i="2"/>
  <c r="T621" i="2"/>
  <c r="R621" i="2"/>
  <c r="P621" i="2"/>
  <c r="BK621" i="2"/>
  <c r="J621" i="2"/>
  <c r="BE621" i="2" s="1"/>
  <c r="BI620" i="2"/>
  <c r="BH620" i="2"/>
  <c r="BG620" i="2"/>
  <c r="BF620" i="2"/>
  <c r="T620" i="2"/>
  <c r="R620" i="2"/>
  <c r="P620" i="2"/>
  <c r="BK620" i="2"/>
  <c r="J620" i="2"/>
  <c r="BE620" i="2"/>
  <c r="BI619" i="2"/>
  <c r="BH619" i="2"/>
  <c r="BG619" i="2"/>
  <c r="BF619" i="2"/>
  <c r="T619" i="2"/>
  <c r="R619" i="2"/>
  <c r="P619" i="2"/>
  <c r="BK619" i="2"/>
  <c r="J619" i="2"/>
  <c r="BE619" i="2" s="1"/>
  <c r="BI618" i="2"/>
  <c r="BH618" i="2"/>
  <c r="BG618" i="2"/>
  <c r="BF618" i="2"/>
  <c r="T618" i="2"/>
  <c r="R618" i="2"/>
  <c r="P618" i="2"/>
  <c r="BK618" i="2"/>
  <c r="J618" i="2"/>
  <c r="BE618" i="2"/>
  <c r="BI616" i="2"/>
  <c r="BH616" i="2"/>
  <c r="BG616" i="2"/>
  <c r="BF616" i="2"/>
  <c r="T616" i="2"/>
  <c r="R616" i="2"/>
  <c r="P616" i="2"/>
  <c r="BK616" i="2"/>
  <c r="J616" i="2"/>
  <c r="BE616" i="2" s="1"/>
  <c r="BI614" i="2"/>
  <c r="BH614" i="2"/>
  <c r="BG614" i="2"/>
  <c r="BF614" i="2"/>
  <c r="T614" i="2"/>
  <c r="R614" i="2"/>
  <c r="P614" i="2"/>
  <c r="BK614" i="2"/>
  <c r="J614" i="2"/>
  <c r="BE614" i="2"/>
  <c r="BI612" i="2"/>
  <c r="BH612" i="2"/>
  <c r="BG612" i="2"/>
  <c r="BF612" i="2"/>
  <c r="T612" i="2"/>
  <c r="R612" i="2"/>
  <c r="P612" i="2"/>
  <c r="BK612" i="2"/>
  <c r="J612" i="2"/>
  <c r="BE612" i="2" s="1"/>
  <c r="BI610" i="2"/>
  <c r="BH610" i="2"/>
  <c r="BG610" i="2"/>
  <c r="BF610" i="2"/>
  <c r="T610" i="2"/>
  <c r="R610" i="2"/>
  <c r="P610" i="2"/>
  <c r="BK610" i="2"/>
  <c r="J610" i="2"/>
  <c r="BE610" i="2"/>
  <c r="BI608" i="2"/>
  <c r="BH608" i="2"/>
  <c r="BG608" i="2"/>
  <c r="BF608" i="2"/>
  <c r="T608" i="2"/>
  <c r="R608" i="2"/>
  <c r="P608" i="2"/>
  <c r="BK608" i="2"/>
  <c r="J608" i="2"/>
  <c r="BE608" i="2" s="1"/>
  <c r="BI606" i="2"/>
  <c r="BH606" i="2"/>
  <c r="BG606" i="2"/>
  <c r="BF606" i="2"/>
  <c r="T606" i="2"/>
  <c r="R606" i="2"/>
  <c r="P606" i="2"/>
  <c r="BK606" i="2"/>
  <c r="J606" i="2"/>
  <c r="BE606" i="2"/>
  <c r="BI604" i="2"/>
  <c r="BH604" i="2"/>
  <c r="BG604" i="2"/>
  <c r="BF604" i="2"/>
  <c r="T604" i="2"/>
  <c r="R604" i="2"/>
  <c r="P604" i="2"/>
  <c r="BK604" i="2"/>
  <c r="J604" i="2"/>
  <c r="BE604" i="2" s="1"/>
  <c r="BI601" i="2"/>
  <c r="BH601" i="2"/>
  <c r="BG601" i="2"/>
  <c r="BF601" i="2"/>
  <c r="T601" i="2"/>
  <c r="R601" i="2"/>
  <c r="P601" i="2"/>
  <c r="BK601" i="2"/>
  <c r="J601" i="2"/>
  <c r="BE601" i="2"/>
  <c r="BI598" i="2"/>
  <c r="BH598" i="2"/>
  <c r="BG598" i="2"/>
  <c r="BF598" i="2"/>
  <c r="T598" i="2"/>
  <c r="R598" i="2"/>
  <c r="P598" i="2"/>
  <c r="BK598" i="2"/>
  <c r="J598" i="2"/>
  <c r="BE598" i="2" s="1"/>
  <c r="BI589" i="2"/>
  <c r="BH589" i="2"/>
  <c r="BG589" i="2"/>
  <c r="BF589" i="2"/>
  <c r="T589" i="2"/>
  <c r="R589" i="2"/>
  <c r="P589" i="2"/>
  <c r="BK589" i="2"/>
  <c r="J589" i="2"/>
  <c r="BE589" i="2"/>
  <c r="BI587" i="2"/>
  <c r="BH587" i="2"/>
  <c r="BG587" i="2"/>
  <c r="BF587" i="2"/>
  <c r="T587" i="2"/>
  <c r="R587" i="2"/>
  <c r="P587" i="2"/>
  <c r="BK587" i="2"/>
  <c r="J587" i="2"/>
  <c r="BE587" i="2" s="1"/>
  <c r="BI585" i="2"/>
  <c r="BH585" i="2"/>
  <c r="BG585" i="2"/>
  <c r="BF585" i="2"/>
  <c r="T585" i="2"/>
  <c r="R585" i="2"/>
  <c r="P585" i="2"/>
  <c r="BK585" i="2"/>
  <c r="J585" i="2"/>
  <c r="BE585" i="2"/>
  <c r="BI581" i="2"/>
  <c r="BH581" i="2"/>
  <c r="BG581" i="2"/>
  <c r="BF581" i="2"/>
  <c r="T581" i="2"/>
  <c r="R581" i="2"/>
  <c r="P581" i="2"/>
  <c r="BK581" i="2"/>
  <c r="J581" i="2"/>
  <c r="BE581" i="2" s="1"/>
  <c r="BI579" i="2"/>
  <c r="BH579" i="2"/>
  <c r="BG579" i="2"/>
  <c r="BF579" i="2"/>
  <c r="T579" i="2"/>
  <c r="R579" i="2"/>
  <c r="P579" i="2"/>
  <c r="BK579" i="2"/>
  <c r="J579" i="2"/>
  <c r="BE579" i="2"/>
  <c r="BI577" i="2"/>
  <c r="BH577" i="2"/>
  <c r="BG577" i="2"/>
  <c r="BF577" i="2"/>
  <c r="T577" i="2"/>
  <c r="R577" i="2"/>
  <c r="P577" i="2"/>
  <c r="BK577" i="2"/>
  <c r="J577" i="2"/>
  <c r="BE577" i="2" s="1"/>
  <c r="BI574" i="2"/>
  <c r="BH574" i="2"/>
  <c r="BG574" i="2"/>
  <c r="BF574" i="2"/>
  <c r="T574" i="2"/>
  <c r="R574" i="2"/>
  <c r="P574" i="2"/>
  <c r="BK574" i="2"/>
  <c r="J574" i="2"/>
  <c r="BE574" i="2"/>
  <c r="BI572" i="2"/>
  <c r="BH572" i="2"/>
  <c r="BG572" i="2"/>
  <c r="BF572" i="2"/>
  <c r="T572" i="2"/>
  <c r="R572" i="2"/>
  <c r="R558" i="2" s="1"/>
  <c r="P572" i="2"/>
  <c r="BK572" i="2"/>
  <c r="J572" i="2"/>
  <c r="BE572" i="2" s="1"/>
  <c r="BI563" i="2"/>
  <c r="BH563" i="2"/>
  <c r="BG563" i="2"/>
  <c r="BF563" i="2"/>
  <c r="T563" i="2"/>
  <c r="R563" i="2"/>
  <c r="P563" i="2"/>
  <c r="BK563" i="2"/>
  <c r="BK558" i="2" s="1"/>
  <c r="J558" i="2" s="1"/>
  <c r="J111" i="2" s="1"/>
  <c r="J563" i="2"/>
  <c r="BE563" i="2"/>
  <c r="BI559" i="2"/>
  <c r="BH559" i="2"/>
  <c r="BG559" i="2"/>
  <c r="BF559" i="2"/>
  <c r="T559" i="2"/>
  <c r="T558" i="2" s="1"/>
  <c r="R559" i="2"/>
  <c r="P559" i="2"/>
  <c r="P558" i="2" s="1"/>
  <c r="BK559" i="2"/>
  <c r="J559" i="2"/>
  <c r="BE559" i="2" s="1"/>
  <c r="BI556" i="2"/>
  <c r="BH556" i="2"/>
  <c r="BG556" i="2"/>
  <c r="BF556" i="2"/>
  <c r="T556" i="2"/>
  <c r="R556" i="2"/>
  <c r="P556" i="2"/>
  <c r="BK556" i="2"/>
  <c r="J556" i="2"/>
  <c r="BE556" i="2" s="1"/>
  <c r="BI554" i="2"/>
  <c r="BH554" i="2"/>
  <c r="BG554" i="2"/>
  <c r="BF554" i="2"/>
  <c r="T554" i="2"/>
  <c r="R554" i="2"/>
  <c r="P554" i="2"/>
  <c r="BK554" i="2"/>
  <c r="J554" i="2"/>
  <c r="BE554" i="2"/>
  <c r="BI551" i="2"/>
  <c r="BH551" i="2"/>
  <c r="BG551" i="2"/>
  <c r="BF551" i="2"/>
  <c r="T551" i="2"/>
  <c r="R551" i="2"/>
  <c r="P551" i="2"/>
  <c r="BK551" i="2"/>
  <c r="J551" i="2"/>
  <c r="BE551" i="2" s="1"/>
  <c r="BI548" i="2"/>
  <c r="BH548" i="2"/>
  <c r="BG548" i="2"/>
  <c r="BF548" i="2"/>
  <c r="T548" i="2"/>
  <c r="R548" i="2"/>
  <c r="P548" i="2"/>
  <c r="BK548" i="2"/>
  <c r="J548" i="2"/>
  <c r="BE548" i="2"/>
  <c r="BI545" i="2"/>
  <c r="BH545" i="2"/>
  <c r="BG545" i="2"/>
  <c r="BF545" i="2"/>
  <c r="T545" i="2"/>
  <c r="R545" i="2"/>
  <c r="R531" i="2" s="1"/>
  <c r="P545" i="2"/>
  <c r="BK545" i="2"/>
  <c r="J545" i="2"/>
  <c r="BE545" i="2" s="1"/>
  <c r="BI539" i="2"/>
  <c r="BH539" i="2"/>
  <c r="BG539" i="2"/>
  <c r="BF539" i="2"/>
  <c r="T539" i="2"/>
  <c r="R539" i="2"/>
  <c r="P539" i="2"/>
  <c r="BK539" i="2"/>
  <c r="BK531" i="2" s="1"/>
  <c r="J531" i="2" s="1"/>
  <c r="J110" i="2" s="1"/>
  <c r="J539" i="2"/>
  <c r="BE539" i="2"/>
  <c r="BI532" i="2"/>
  <c r="BH532" i="2"/>
  <c r="BG532" i="2"/>
  <c r="BF532" i="2"/>
  <c r="T532" i="2"/>
  <c r="T531" i="2" s="1"/>
  <c r="R532" i="2"/>
  <c r="P532" i="2"/>
  <c r="P531" i="2" s="1"/>
  <c r="BK532" i="2"/>
  <c r="J532" i="2"/>
  <c r="BE532" i="2" s="1"/>
  <c r="BI529" i="2"/>
  <c r="BH529" i="2"/>
  <c r="BG529" i="2"/>
  <c r="BF529" i="2"/>
  <c r="T529" i="2"/>
  <c r="R529" i="2"/>
  <c r="P529" i="2"/>
  <c r="BK529" i="2"/>
  <c r="J529" i="2"/>
  <c r="BE529" i="2" s="1"/>
  <c r="BI527" i="2"/>
  <c r="BH527" i="2"/>
  <c r="BG527" i="2"/>
  <c r="BF527" i="2"/>
  <c r="T527" i="2"/>
  <c r="R527" i="2"/>
  <c r="P527" i="2"/>
  <c r="P521" i="2" s="1"/>
  <c r="BK527" i="2"/>
  <c r="J527" i="2"/>
  <c r="BE527" i="2"/>
  <c r="BI524" i="2"/>
  <c r="BH524" i="2"/>
  <c r="BG524" i="2"/>
  <c r="BF524" i="2"/>
  <c r="T524" i="2"/>
  <c r="R524" i="2"/>
  <c r="P524" i="2"/>
  <c r="BK524" i="2"/>
  <c r="J524" i="2"/>
  <c r="BE524" i="2" s="1"/>
  <c r="BI522" i="2"/>
  <c r="BH522" i="2"/>
  <c r="BG522" i="2"/>
  <c r="BF522" i="2"/>
  <c r="T522" i="2"/>
  <c r="T521" i="2" s="1"/>
  <c r="R522" i="2"/>
  <c r="R521" i="2" s="1"/>
  <c r="P522" i="2"/>
  <c r="BK522" i="2"/>
  <c r="BK521" i="2" s="1"/>
  <c r="J521" i="2" s="1"/>
  <c r="J109" i="2" s="1"/>
  <c r="J522" i="2"/>
  <c r="BE522" i="2"/>
  <c r="BI520" i="2"/>
  <c r="BH520" i="2"/>
  <c r="BG520" i="2"/>
  <c r="BF520" i="2"/>
  <c r="T520" i="2"/>
  <c r="R520" i="2"/>
  <c r="P520" i="2"/>
  <c r="BK520" i="2"/>
  <c r="J520" i="2"/>
  <c r="BE520" i="2"/>
  <c r="BI519" i="2"/>
  <c r="BH519" i="2"/>
  <c r="BG519" i="2"/>
  <c r="BF519" i="2"/>
  <c r="T519" i="2"/>
  <c r="R519" i="2"/>
  <c r="P519" i="2"/>
  <c r="BK519" i="2"/>
  <c r="J519" i="2"/>
  <c r="BE519" i="2" s="1"/>
  <c r="BI517" i="2"/>
  <c r="BH517" i="2"/>
  <c r="BG517" i="2"/>
  <c r="BF517" i="2"/>
  <c r="T517" i="2"/>
  <c r="R517" i="2"/>
  <c r="P517" i="2"/>
  <c r="BK517" i="2"/>
  <c r="J517" i="2"/>
  <c r="BE517" i="2"/>
  <c r="BI515" i="2"/>
  <c r="BH515" i="2"/>
  <c r="BG515" i="2"/>
  <c r="BF515" i="2"/>
  <c r="T515" i="2"/>
  <c r="R515" i="2"/>
  <c r="P515" i="2"/>
  <c r="BK515" i="2"/>
  <c r="J515" i="2"/>
  <c r="BE515" i="2" s="1"/>
  <c r="BI513" i="2"/>
  <c r="BH513" i="2"/>
  <c r="BG513" i="2"/>
  <c r="BF513" i="2"/>
  <c r="T513" i="2"/>
  <c r="R513" i="2"/>
  <c r="P513" i="2"/>
  <c r="BK513" i="2"/>
  <c r="J513" i="2"/>
  <c r="BE513" i="2"/>
  <c r="BI508" i="2"/>
  <c r="BH508" i="2"/>
  <c r="BG508" i="2"/>
  <c r="BF508" i="2"/>
  <c r="T508" i="2"/>
  <c r="R508" i="2"/>
  <c r="P508" i="2"/>
  <c r="BK508" i="2"/>
  <c r="J508" i="2"/>
  <c r="BE508" i="2" s="1"/>
  <c r="BI504" i="2"/>
  <c r="BH504" i="2"/>
  <c r="BG504" i="2"/>
  <c r="BF504" i="2"/>
  <c r="T504" i="2"/>
  <c r="R504" i="2"/>
  <c r="P504" i="2"/>
  <c r="BK504" i="2"/>
  <c r="J504" i="2"/>
  <c r="BE504" i="2"/>
  <c r="BI490" i="2"/>
  <c r="BH490" i="2"/>
  <c r="BG490" i="2"/>
  <c r="BF490" i="2"/>
  <c r="T490" i="2"/>
  <c r="R490" i="2"/>
  <c r="P490" i="2"/>
  <c r="BK490" i="2"/>
  <c r="J490" i="2"/>
  <c r="BE490" i="2" s="1"/>
  <c r="BI488" i="2"/>
  <c r="BH488" i="2"/>
  <c r="BG488" i="2"/>
  <c r="BF488" i="2"/>
  <c r="T488" i="2"/>
  <c r="R488" i="2"/>
  <c r="P488" i="2"/>
  <c r="BK488" i="2"/>
  <c r="J488" i="2"/>
  <c r="BE488" i="2"/>
  <c r="BI479" i="2"/>
  <c r="BH479" i="2"/>
  <c r="BG479" i="2"/>
  <c r="BF479" i="2"/>
  <c r="T479" i="2"/>
  <c r="R479" i="2"/>
  <c r="P479" i="2"/>
  <c r="BK479" i="2"/>
  <c r="J479" i="2"/>
  <c r="BE479" i="2" s="1"/>
  <c r="BI477" i="2"/>
  <c r="BH477" i="2"/>
  <c r="BG477" i="2"/>
  <c r="BF477" i="2"/>
  <c r="T477" i="2"/>
  <c r="R477" i="2"/>
  <c r="P477" i="2"/>
  <c r="BK477" i="2"/>
  <c r="J477" i="2"/>
  <c r="BE477" i="2"/>
  <c r="BI473" i="2"/>
  <c r="BH473" i="2"/>
  <c r="BG473" i="2"/>
  <c r="BF473" i="2"/>
  <c r="T473" i="2"/>
  <c r="R473" i="2"/>
  <c r="P473" i="2"/>
  <c r="BK473" i="2"/>
  <c r="J473" i="2"/>
  <c r="BE473" i="2" s="1"/>
  <c r="BI471" i="2"/>
  <c r="BH471" i="2"/>
  <c r="BG471" i="2"/>
  <c r="BF471" i="2"/>
  <c r="T471" i="2"/>
  <c r="R471" i="2"/>
  <c r="P471" i="2"/>
  <c r="BK471" i="2"/>
  <c r="J471" i="2"/>
  <c r="BE471" i="2"/>
  <c r="BI465" i="2"/>
  <c r="BH465" i="2"/>
  <c r="BG465" i="2"/>
  <c r="BF465" i="2"/>
  <c r="T465" i="2"/>
  <c r="T464" i="2" s="1"/>
  <c r="R465" i="2"/>
  <c r="R464" i="2" s="1"/>
  <c r="P465" i="2"/>
  <c r="P464" i="2" s="1"/>
  <c r="BK465" i="2"/>
  <c r="BK464" i="2" s="1"/>
  <c r="J464" i="2" s="1"/>
  <c r="J108" i="2" s="1"/>
  <c r="J465" i="2"/>
  <c r="BE465" i="2" s="1"/>
  <c r="BI462" i="2"/>
  <c r="BH462" i="2"/>
  <c r="BG462" i="2"/>
  <c r="BF462" i="2"/>
  <c r="T462" i="2"/>
  <c r="R462" i="2"/>
  <c r="P462" i="2"/>
  <c r="BK462" i="2"/>
  <c r="J462" i="2"/>
  <c r="BE462" i="2" s="1"/>
  <c r="BI460" i="2"/>
  <c r="BH460" i="2"/>
  <c r="BG460" i="2"/>
  <c r="BF460" i="2"/>
  <c r="T460" i="2"/>
  <c r="R460" i="2"/>
  <c r="P460" i="2"/>
  <c r="BK460" i="2"/>
  <c r="J460" i="2"/>
  <c r="BE460" i="2"/>
  <c r="BI458" i="2"/>
  <c r="BH458" i="2"/>
  <c r="BG458" i="2"/>
  <c r="BF458" i="2"/>
  <c r="T458" i="2"/>
  <c r="R458" i="2"/>
  <c r="P458" i="2"/>
  <c r="BK458" i="2"/>
  <c r="J458" i="2"/>
  <c r="BE458" i="2" s="1"/>
  <c r="BI456" i="2"/>
  <c r="BH456" i="2"/>
  <c r="BG456" i="2"/>
  <c r="BF456" i="2"/>
  <c r="T456" i="2"/>
  <c r="R456" i="2"/>
  <c r="P456" i="2"/>
  <c r="BK456" i="2"/>
  <c r="J456" i="2"/>
  <c r="BE456" i="2"/>
  <c r="BI454" i="2"/>
  <c r="BH454" i="2"/>
  <c r="BG454" i="2"/>
  <c r="BF454" i="2"/>
  <c r="T454" i="2"/>
  <c r="R454" i="2"/>
  <c r="P454" i="2"/>
  <c r="BK454" i="2"/>
  <c r="J454" i="2"/>
  <c r="BE454" i="2" s="1"/>
  <c r="BI451" i="2"/>
  <c r="BH451" i="2"/>
  <c r="BG451" i="2"/>
  <c r="BF451" i="2"/>
  <c r="T451" i="2"/>
  <c r="R451" i="2"/>
  <c r="P451" i="2"/>
  <c r="P444" i="2" s="1"/>
  <c r="BK451" i="2"/>
  <c r="J451" i="2"/>
  <c r="BE451" i="2"/>
  <c r="BI449" i="2"/>
  <c r="BH449" i="2"/>
  <c r="BG449" i="2"/>
  <c r="BF449" i="2"/>
  <c r="T449" i="2"/>
  <c r="R449" i="2"/>
  <c r="P449" i="2"/>
  <c r="BK449" i="2"/>
  <c r="J449" i="2"/>
  <c r="BE449" i="2" s="1"/>
  <c r="BI445" i="2"/>
  <c r="BH445" i="2"/>
  <c r="BG445" i="2"/>
  <c r="BF445" i="2"/>
  <c r="T445" i="2"/>
  <c r="T444" i="2" s="1"/>
  <c r="R445" i="2"/>
  <c r="R444" i="2" s="1"/>
  <c r="P445" i="2"/>
  <c r="BK445" i="2"/>
  <c r="BK444" i="2" s="1"/>
  <c r="J445" i="2"/>
  <c r="BE445" i="2"/>
  <c r="BI443" i="2"/>
  <c r="BH443" i="2"/>
  <c r="BG443" i="2"/>
  <c r="BF443" i="2"/>
  <c r="T443" i="2"/>
  <c r="R443" i="2"/>
  <c r="P443" i="2"/>
  <c r="BK443" i="2"/>
  <c r="J443" i="2"/>
  <c r="BE443" i="2"/>
  <c r="BI442" i="2"/>
  <c r="BH442" i="2"/>
  <c r="BG442" i="2"/>
  <c r="BF442" i="2"/>
  <c r="T442" i="2"/>
  <c r="R442" i="2"/>
  <c r="P442" i="2"/>
  <c r="BK442" i="2"/>
  <c r="J442" i="2"/>
  <c r="BE442" i="2" s="1"/>
  <c r="BI440" i="2"/>
  <c r="BH440" i="2"/>
  <c r="BG440" i="2"/>
  <c r="BF440" i="2"/>
  <c r="T440" i="2"/>
  <c r="R440" i="2"/>
  <c r="P440" i="2"/>
  <c r="BK440" i="2"/>
  <c r="J440" i="2"/>
  <c r="BE440" i="2"/>
  <c r="BI438" i="2"/>
  <c r="BH438" i="2"/>
  <c r="BG438" i="2"/>
  <c r="BF438" i="2"/>
  <c r="T438" i="2"/>
  <c r="R438" i="2"/>
  <c r="P438" i="2"/>
  <c r="BK438" i="2"/>
  <c r="J438" i="2"/>
  <c r="BE438" i="2" s="1"/>
  <c r="BI435" i="2"/>
  <c r="BH435" i="2"/>
  <c r="BG435" i="2"/>
  <c r="BF435" i="2"/>
  <c r="T435" i="2"/>
  <c r="R435" i="2"/>
  <c r="P435" i="2"/>
  <c r="BK435" i="2"/>
  <c r="J435" i="2"/>
  <c r="BE435" i="2"/>
  <c r="BI432" i="2"/>
  <c r="BH432" i="2"/>
  <c r="BG432" i="2"/>
  <c r="BF432" i="2"/>
  <c r="T432" i="2"/>
  <c r="R432" i="2"/>
  <c r="P432" i="2"/>
  <c r="BK432" i="2"/>
  <c r="J432" i="2"/>
  <c r="BE432" i="2" s="1"/>
  <c r="BI430" i="2"/>
  <c r="BH430" i="2"/>
  <c r="BG430" i="2"/>
  <c r="BF430" i="2"/>
  <c r="T430" i="2"/>
  <c r="R430" i="2"/>
  <c r="P430" i="2"/>
  <c r="P426" i="2" s="1"/>
  <c r="BK430" i="2"/>
  <c r="J430" i="2"/>
  <c r="BE430" i="2"/>
  <c r="BI427" i="2"/>
  <c r="BH427" i="2"/>
  <c r="BG427" i="2"/>
  <c r="BF427" i="2"/>
  <c r="T427" i="2"/>
  <c r="T426" i="2" s="1"/>
  <c r="R427" i="2"/>
  <c r="R426" i="2"/>
  <c r="R425" i="2" s="1"/>
  <c r="P427" i="2"/>
  <c r="BK427" i="2"/>
  <c r="BK426" i="2"/>
  <c r="J426" i="2" s="1"/>
  <c r="J106" i="2" s="1"/>
  <c r="J427" i="2"/>
  <c r="BE427" i="2" s="1"/>
  <c r="BI423" i="2"/>
  <c r="BH423" i="2"/>
  <c r="BG423" i="2"/>
  <c r="BF423" i="2"/>
  <c r="T423" i="2"/>
  <c r="T422" i="2" s="1"/>
  <c r="R423" i="2"/>
  <c r="R422" i="2" s="1"/>
  <c r="P423" i="2"/>
  <c r="P422" i="2" s="1"/>
  <c r="BK423" i="2"/>
  <c r="BK422" i="2" s="1"/>
  <c r="J422" i="2" s="1"/>
  <c r="J104" i="2" s="1"/>
  <c r="J423" i="2"/>
  <c r="BE423" i="2"/>
  <c r="BI421" i="2"/>
  <c r="BH421" i="2"/>
  <c r="BG421" i="2"/>
  <c r="BF421" i="2"/>
  <c r="T421" i="2"/>
  <c r="R421" i="2"/>
  <c r="P421" i="2"/>
  <c r="BK421" i="2"/>
  <c r="J421" i="2"/>
  <c r="BE421" i="2"/>
  <c r="BI420" i="2"/>
  <c r="BH420" i="2"/>
  <c r="BG420" i="2"/>
  <c r="BF420" i="2"/>
  <c r="T420" i="2"/>
  <c r="R420" i="2"/>
  <c r="P420" i="2"/>
  <c r="BK420" i="2"/>
  <c r="J420" i="2"/>
  <c r="BE420" i="2" s="1"/>
  <c r="BI418" i="2"/>
  <c r="BH418" i="2"/>
  <c r="BG418" i="2"/>
  <c r="BF418" i="2"/>
  <c r="T418" i="2"/>
  <c r="R418" i="2"/>
  <c r="P418" i="2"/>
  <c r="BK418" i="2"/>
  <c r="J418" i="2"/>
  <c r="BE418" i="2"/>
  <c r="BI415" i="2"/>
  <c r="BH415" i="2"/>
  <c r="BG415" i="2"/>
  <c r="BF415" i="2"/>
  <c r="T415" i="2"/>
  <c r="R415" i="2"/>
  <c r="P415" i="2"/>
  <c r="BK415" i="2"/>
  <c r="J415" i="2"/>
  <c r="BE415" i="2" s="1"/>
  <c r="BI412" i="2"/>
  <c r="BH412" i="2"/>
  <c r="BG412" i="2"/>
  <c r="BF412" i="2"/>
  <c r="T412" i="2"/>
  <c r="R412" i="2"/>
  <c r="P412" i="2"/>
  <c r="BK412" i="2"/>
  <c r="J412" i="2"/>
  <c r="BE412" i="2"/>
  <c r="BI410" i="2"/>
  <c r="BH410" i="2"/>
  <c r="BG410" i="2"/>
  <c r="BF410" i="2"/>
  <c r="T410" i="2"/>
  <c r="R410" i="2"/>
  <c r="P410" i="2"/>
  <c r="BK410" i="2"/>
  <c r="J410" i="2"/>
  <c r="BE410" i="2" s="1"/>
  <c r="BI407" i="2"/>
  <c r="BH407" i="2"/>
  <c r="BG407" i="2"/>
  <c r="BF407" i="2"/>
  <c r="T407" i="2"/>
  <c r="R407" i="2"/>
  <c r="P407" i="2"/>
  <c r="BK407" i="2"/>
  <c r="J407" i="2"/>
  <c r="BE407" i="2"/>
  <c r="BI404" i="2"/>
  <c r="BH404" i="2"/>
  <c r="BG404" i="2"/>
  <c r="BF404" i="2"/>
  <c r="T404" i="2"/>
  <c r="T403" i="2" s="1"/>
  <c r="R404" i="2"/>
  <c r="R403" i="2"/>
  <c r="P404" i="2"/>
  <c r="P403" i="2" s="1"/>
  <c r="BK404" i="2"/>
  <c r="BK403" i="2"/>
  <c r="J403" i="2"/>
  <c r="J103" i="2" s="1"/>
  <c r="J404" i="2"/>
  <c r="BE404" i="2" s="1"/>
  <c r="BI402" i="2"/>
  <c r="BH402" i="2"/>
  <c r="BG402" i="2"/>
  <c r="BF402" i="2"/>
  <c r="T402" i="2"/>
  <c r="R402" i="2"/>
  <c r="P402" i="2"/>
  <c r="BK402" i="2"/>
  <c r="J402" i="2"/>
  <c r="BE402" i="2" s="1"/>
  <c r="BI400" i="2"/>
  <c r="BH400" i="2"/>
  <c r="BG400" i="2"/>
  <c r="BF400" i="2"/>
  <c r="T400" i="2"/>
  <c r="R400" i="2"/>
  <c r="P400" i="2"/>
  <c r="BK400" i="2"/>
  <c r="J400" i="2"/>
  <c r="BE400" i="2"/>
  <c r="BI399" i="2"/>
  <c r="BH399" i="2"/>
  <c r="BG399" i="2"/>
  <c r="BF399" i="2"/>
  <c r="T399" i="2"/>
  <c r="R399" i="2"/>
  <c r="P399" i="2"/>
  <c r="BK399" i="2"/>
  <c r="J399" i="2"/>
  <c r="BE399" i="2" s="1"/>
  <c r="BI398" i="2"/>
  <c r="BH398" i="2"/>
  <c r="BG398" i="2"/>
  <c r="BF398" i="2"/>
  <c r="T398" i="2"/>
  <c r="R398" i="2"/>
  <c r="P398" i="2"/>
  <c r="BK398" i="2"/>
  <c r="J398" i="2"/>
  <c r="BE398" i="2"/>
  <c r="BI395" i="2"/>
  <c r="BH395" i="2"/>
  <c r="BG395" i="2"/>
  <c r="BF395" i="2"/>
  <c r="T395" i="2"/>
  <c r="R395" i="2"/>
  <c r="P395" i="2"/>
  <c r="BK395" i="2"/>
  <c r="J395" i="2"/>
  <c r="BE395" i="2" s="1"/>
  <c r="BI389" i="2"/>
  <c r="BH389" i="2"/>
  <c r="BG389" i="2"/>
  <c r="BF389" i="2"/>
  <c r="T389" i="2"/>
  <c r="R389" i="2"/>
  <c r="P389" i="2"/>
  <c r="BK389" i="2"/>
  <c r="J389" i="2"/>
  <c r="BE389" i="2"/>
  <c r="BI383" i="2"/>
  <c r="BH383" i="2"/>
  <c r="BG383" i="2"/>
  <c r="BF383" i="2"/>
  <c r="T383" i="2"/>
  <c r="R383" i="2"/>
  <c r="P383" i="2"/>
  <c r="BK383" i="2"/>
  <c r="J383" i="2"/>
  <c r="BE383" i="2" s="1"/>
  <c r="BI375" i="2"/>
  <c r="BH375" i="2"/>
  <c r="BG375" i="2"/>
  <c r="BF375" i="2"/>
  <c r="T375" i="2"/>
  <c r="R375" i="2"/>
  <c r="P375" i="2"/>
  <c r="BK375" i="2"/>
  <c r="J375" i="2"/>
  <c r="BE375" i="2"/>
  <c r="BI373" i="2"/>
  <c r="BH373" i="2"/>
  <c r="BG373" i="2"/>
  <c r="BF373" i="2"/>
  <c r="T373" i="2"/>
  <c r="R373" i="2"/>
  <c r="P373" i="2"/>
  <c r="BK373" i="2"/>
  <c r="J373" i="2"/>
  <c r="BE373" i="2" s="1"/>
  <c r="BI364" i="2"/>
  <c r="BH364" i="2"/>
  <c r="BG364" i="2"/>
  <c r="BF364" i="2"/>
  <c r="T364" i="2"/>
  <c r="R364" i="2"/>
  <c r="P364" i="2"/>
  <c r="BK364" i="2"/>
  <c r="J364" i="2"/>
  <c r="BE364" i="2"/>
  <c r="BI361" i="2"/>
  <c r="BH361" i="2"/>
  <c r="BG361" i="2"/>
  <c r="BF361" i="2"/>
  <c r="T361" i="2"/>
  <c r="R361" i="2"/>
  <c r="P361" i="2"/>
  <c r="BK361" i="2"/>
  <c r="J361" i="2"/>
  <c r="BE361" i="2" s="1"/>
  <c r="BI360" i="2"/>
  <c r="BH360" i="2"/>
  <c r="BG360" i="2"/>
  <c r="BF360" i="2"/>
  <c r="T360" i="2"/>
  <c r="R360" i="2"/>
  <c r="P360" i="2"/>
  <c r="BK360" i="2"/>
  <c r="J360" i="2"/>
  <c r="BE360" i="2"/>
  <c r="BI355" i="2"/>
  <c r="BH355" i="2"/>
  <c r="BG355" i="2"/>
  <c r="BF355" i="2"/>
  <c r="T355" i="2"/>
  <c r="R355" i="2"/>
  <c r="P355" i="2"/>
  <c r="BK355" i="2"/>
  <c r="J355" i="2"/>
  <c r="BE355" i="2" s="1"/>
  <c r="BI344" i="2"/>
  <c r="BH344" i="2"/>
  <c r="BG344" i="2"/>
  <c r="BF344" i="2"/>
  <c r="T344" i="2"/>
  <c r="R344" i="2"/>
  <c r="P344" i="2"/>
  <c r="BK344" i="2"/>
  <c r="J344" i="2"/>
  <c r="BE344" i="2"/>
  <c r="BI332" i="2"/>
  <c r="BH332" i="2"/>
  <c r="BG332" i="2"/>
  <c r="BF332" i="2"/>
  <c r="T332" i="2"/>
  <c r="R332" i="2"/>
  <c r="P332" i="2"/>
  <c r="BK332" i="2"/>
  <c r="J332" i="2"/>
  <c r="BE332" i="2" s="1"/>
  <c r="BI331" i="2"/>
  <c r="BH331" i="2"/>
  <c r="BG331" i="2"/>
  <c r="BF331" i="2"/>
  <c r="T331" i="2"/>
  <c r="R331" i="2"/>
  <c r="P331" i="2"/>
  <c r="BK331" i="2"/>
  <c r="J331" i="2"/>
  <c r="BE331" i="2"/>
  <c r="BI329" i="2"/>
  <c r="BH329" i="2"/>
  <c r="BG329" i="2"/>
  <c r="BF329" i="2"/>
  <c r="T329" i="2"/>
  <c r="R329" i="2"/>
  <c r="R325" i="2" s="1"/>
  <c r="P329" i="2"/>
  <c r="BK329" i="2"/>
  <c r="J329" i="2"/>
  <c r="BE329" i="2" s="1"/>
  <c r="BI328" i="2"/>
  <c r="BH328" i="2"/>
  <c r="BG328" i="2"/>
  <c r="BF328" i="2"/>
  <c r="T328" i="2"/>
  <c r="R328" i="2"/>
  <c r="P328" i="2"/>
  <c r="BK328" i="2"/>
  <c r="BK325" i="2" s="1"/>
  <c r="J325" i="2" s="1"/>
  <c r="J102" i="2" s="1"/>
  <c r="J328" i="2"/>
  <c r="BE328" i="2"/>
  <c r="BI326" i="2"/>
  <c r="BH326" i="2"/>
  <c r="BG326" i="2"/>
  <c r="BF326" i="2"/>
  <c r="T326" i="2"/>
  <c r="T325" i="2" s="1"/>
  <c r="R326" i="2"/>
  <c r="P326" i="2"/>
  <c r="P325" i="2" s="1"/>
  <c r="BK326" i="2"/>
  <c r="J326" i="2"/>
  <c r="BE326" i="2" s="1"/>
  <c r="BI324" i="2"/>
  <c r="BH324" i="2"/>
  <c r="BG324" i="2"/>
  <c r="BF324" i="2"/>
  <c r="T324" i="2"/>
  <c r="R324" i="2"/>
  <c r="R321" i="2" s="1"/>
  <c r="P324" i="2"/>
  <c r="BK324" i="2"/>
  <c r="J324" i="2"/>
  <c r="BE324" i="2" s="1"/>
  <c r="BI323" i="2"/>
  <c r="BH323" i="2"/>
  <c r="BG323" i="2"/>
  <c r="BF323" i="2"/>
  <c r="T323" i="2"/>
  <c r="R323" i="2"/>
  <c r="P323" i="2"/>
  <c r="BK323" i="2"/>
  <c r="BK321" i="2" s="1"/>
  <c r="J321" i="2" s="1"/>
  <c r="J101" i="2" s="1"/>
  <c r="J323" i="2"/>
  <c r="BE323" i="2"/>
  <c r="BI322" i="2"/>
  <c r="BH322" i="2"/>
  <c r="BG322" i="2"/>
  <c r="BF322" i="2"/>
  <c r="T322" i="2"/>
  <c r="T321" i="2" s="1"/>
  <c r="R322" i="2"/>
  <c r="P322" i="2"/>
  <c r="P321" i="2" s="1"/>
  <c r="BK322" i="2"/>
  <c r="J322" i="2"/>
  <c r="BE322" i="2" s="1"/>
  <c r="BI318" i="2"/>
  <c r="BH318" i="2"/>
  <c r="BG318" i="2"/>
  <c r="BF318" i="2"/>
  <c r="T318" i="2"/>
  <c r="R318" i="2"/>
  <c r="P318" i="2"/>
  <c r="BK318" i="2"/>
  <c r="J318" i="2"/>
  <c r="BE318" i="2" s="1"/>
  <c r="BI313" i="2"/>
  <c r="BH313" i="2"/>
  <c r="BG313" i="2"/>
  <c r="BF313" i="2"/>
  <c r="T313" i="2"/>
  <c r="R313" i="2"/>
  <c r="P313" i="2"/>
  <c r="BK313" i="2"/>
  <c r="J313" i="2"/>
  <c r="BE313" i="2"/>
  <c r="BI302" i="2"/>
  <c r="BH302" i="2"/>
  <c r="BG302" i="2"/>
  <c r="BF302" i="2"/>
  <c r="T302" i="2"/>
  <c r="R302" i="2"/>
  <c r="P302" i="2"/>
  <c r="BK302" i="2"/>
  <c r="J302" i="2"/>
  <c r="BE302" i="2" s="1"/>
  <c r="BI299" i="2"/>
  <c r="BH299" i="2"/>
  <c r="BG299" i="2"/>
  <c r="BF299" i="2"/>
  <c r="T299" i="2"/>
  <c r="R299" i="2"/>
  <c r="P299" i="2"/>
  <c r="BK299" i="2"/>
  <c r="J299" i="2"/>
  <c r="BE299" i="2"/>
  <c r="BI296" i="2"/>
  <c r="BH296" i="2"/>
  <c r="BG296" i="2"/>
  <c r="BF296" i="2"/>
  <c r="T296" i="2"/>
  <c r="R296" i="2"/>
  <c r="P296" i="2"/>
  <c r="BK296" i="2"/>
  <c r="J296" i="2"/>
  <c r="BE296" i="2" s="1"/>
  <c r="BI294" i="2"/>
  <c r="BH294" i="2"/>
  <c r="BG294" i="2"/>
  <c r="BF294" i="2"/>
  <c r="T294" i="2"/>
  <c r="R294" i="2"/>
  <c r="P294" i="2"/>
  <c r="BK294" i="2"/>
  <c r="J294" i="2"/>
  <c r="BE294" i="2"/>
  <c r="BI291" i="2"/>
  <c r="BH291" i="2"/>
  <c r="BG291" i="2"/>
  <c r="BF291" i="2"/>
  <c r="T291" i="2"/>
  <c r="R291" i="2"/>
  <c r="P291" i="2"/>
  <c r="BK291" i="2"/>
  <c r="J291" i="2"/>
  <c r="BE291" i="2" s="1"/>
  <c r="BI290" i="2"/>
  <c r="BH290" i="2"/>
  <c r="BG290" i="2"/>
  <c r="BF290" i="2"/>
  <c r="T290" i="2"/>
  <c r="R290" i="2"/>
  <c r="P290" i="2"/>
  <c r="BK290" i="2"/>
  <c r="J290" i="2"/>
  <c r="BE290" i="2"/>
  <c r="BI289" i="2"/>
  <c r="BH289" i="2"/>
  <c r="BG289" i="2"/>
  <c r="BF289" i="2"/>
  <c r="T289" i="2"/>
  <c r="R289" i="2"/>
  <c r="P289" i="2"/>
  <c r="BK289" i="2"/>
  <c r="J289" i="2"/>
  <c r="BE289" i="2" s="1"/>
  <c r="BI288" i="2"/>
  <c r="BH288" i="2"/>
  <c r="BG288" i="2"/>
  <c r="BF288" i="2"/>
  <c r="T288" i="2"/>
  <c r="R288" i="2"/>
  <c r="P288" i="2"/>
  <c r="BK288" i="2"/>
  <c r="J288" i="2"/>
  <c r="BE288" i="2"/>
  <c r="BI287" i="2"/>
  <c r="BH287" i="2"/>
  <c r="BG287" i="2"/>
  <c r="BF287" i="2"/>
  <c r="T287" i="2"/>
  <c r="R287" i="2"/>
  <c r="P287" i="2"/>
  <c r="BK287" i="2"/>
  <c r="J287" i="2"/>
  <c r="BE287" i="2" s="1"/>
  <c r="BI285" i="2"/>
  <c r="BH285" i="2"/>
  <c r="BG285" i="2"/>
  <c r="BF285" i="2"/>
  <c r="T285" i="2"/>
  <c r="R285" i="2"/>
  <c r="P285" i="2"/>
  <c r="BK285" i="2"/>
  <c r="J285" i="2"/>
  <c r="BE285" i="2"/>
  <c r="BI282" i="2"/>
  <c r="BH282" i="2"/>
  <c r="BG282" i="2"/>
  <c r="BF282" i="2"/>
  <c r="T282" i="2"/>
  <c r="R282" i="2"/>
  <c r="P282" i="2"/>
  <c r="BK282" i="2"/>
  <c r="J282" i="2"/>
  <c r="BE282" i="2" s="1"/>
  <c r="BI280" i="2"/>
  <c r="BH280" i="2"/>
  <c r="BG280" i="2"/>
  <c r="BF280" i="2"/>
  <c r="T280" i="2"/>
  <c r="R280" i="2"/>
  <c r="P280" i="2"/>
  <c r="BK280" i="2"/>
  <c r="J280" i="2"/>
  <c r="BE280" i="2"/>
  <c r="BI271" i="2"/>
  <c r="BH271" i="2"/>
  <c r="BG271" i="2"/>
  <c r="BF271" i="2"/>
  <c r="T271" i="2"/>
  <c r="R271" i="2"/>
  <c r="R259" i="2" s="1"/>
  <c r="P271" i="2"/>
  <c r="BK271" i="2"/>
  <c r="J271" i="2"/>
  <c r="BE271" i="2" s="1"/>
  <c r="BI267" i="2"/>
  <c r="BH267" i="2"/>
  <c r="BG267" i="2"/>
  <c r="BF267" i="2"/>
  <c r="T267" i="2"/>
  <c r="R267" i="2"/>
  <c r="P267" i="2"/>
  <c r="BK267" i="2"/>
  <c r="BK259" i="2" s="1"/>
  <c r="J259" i="2" s="1"/>
  <c r="J100" i="2" s="1"/>
  <c r="J267" i="2"/>
  <c r="BE267" i="2"/>
  <c r="BI260" i="2"/>
  <c r="BH260" i="2"/>
  <c r="BG260" i="2"/>
  <c r="BF260" i="2"/>
  <c r="T260" i="2"/>
  <c r="T259" i="2" s="1"/>
  <c r="R260" i="2"/>
  <c r="P260" i="2"/>
  <c r="P259" i="2" s="1"/>
  <c r="BK260" i="2"/>
  <c r="J260" i="2"/>
  <c r="BE260" i="2" s="1"/>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3" i="2"/>
  <c r="BH233" i="2"/>
  <c r="BG233" i="2"/>
  <c r="BF233" i="2"/>
  <c r="T233" i="2"/>
  <c r="R233" i="2"/>
  <c r="P233" i="2"/>
  <c r="BK233" i="2"/>
  <c r="J233" i="2"/>
  <c r="BE233" i="2" s="1"/>
  <c r="BI224" i="2"/>
  <c r="BH224" i="2"/>
  <c r="BG224" i="2"/>
  <c r="BF224" i="2"/>
  <c r="T224" i="2"/>
  <c r="R224" i="2"/>
  <c r="P224" i="2"/>
  <c r="BK224" i="2"/>
  <c r="J224" i="2"/>
  <c r="BE224" i="2"/>
  <c r="BI221" i="2"/>
  <c r="BH221" i="2"/>
  <c r="BG221" i="2"/>
  <c r="BF221" i="2"/>
  <c r="T221" i="2"/>
  <c r="R221" i="2"/>
  <c r="P221" i="2"/>
  <c r="BK221" i="2"/>
  <c r="J221" i="2"/>
  <c r="BE221" i="2" s="1"/>
  <c r="BI219" i="2"/>
  <c r="BH219" i="2"/>
  <c r="BG219" i="2"/>
  <c r="BF219" i="2"/>
  <c r="T219" i="2"/>
  <c r="R219" i="2"/>
  <c r="P219" i="2"/>
  <c r="BK219" i="2"/>
  <c r="J219" i="2"/>
  <c r="BE219" i="2"/>
  <c r="BI216" i="2"/>
  <c r="BH216" i="2"/>
  <c r="BG216" i="2"/>
  <c r="BF216" i="2"/>
  <c r="T216" i="2"/>
  <c r="R216" i="2"/>
  <c r="P216" i="2"/>
  <c r="BK216" i="2"/>
  <c r="J216" i="2"/>
  <c r="BE216" i="2" s="1"/>
  <c r="BI213" i="2"/>
  <c r="BH213" i="2"/>
  <c r="BG213" i="2"/>
  <c r="BF213" i="2"/>
  <c r="T213" i="2"/>
  <c r="R213" i="2"/>
  <c r="P213" i="2"/>
  <c r="BK213" i="2"/>
  <c r="BK193" i="2" s="1"/>
  <c r="J193" i="2" s="1"/>
  <c r="J99" i="2" s="1"/>
  <c r="J213" i="2"/>
  <c r="BE213" i="2"/>
  <c r="BI210" i="2"/>
  <c r="BH210" i="2"/>
  <c r="BG210" i="2"/>
  <c r="BF210" i="2"/>
  <c r="T210" i="2"/>
  <c r="R210" i="2"/>
  <c r="P210" i="2"/>
  <c r="BK210" i="2"/>
  <c r="J210" i="2"/>
  <c r="BE210" i="2"/>
  <c r="BI203" i="2"/>
  <c r="BH203" i="2"/>
  <c r="BG203" i="2"/>
  <c r="BF203" i="2"/>
  <c r="T203" i="2"/>
  <c r="R203" i="2"/>
  <c r="P203" i="2"/>
  <c r="P193" i="2" s="1"/>
  <c r="BK203" i="2"/>
  <c r="J203" i="2"/>
  <c r="BE203" i="2"/>
  <c r="BI201" i="2"/>
  <c r="BH201" i="2"/>
  <c r="BG201" i="2"/>
  <c r="BF201" i="2"/>
  <c r="T201" i="2"/>
  <c r="T193" i="2" s="1"/>
  <c r="R201" i="2"/>
  <c r="P201" i="2"/>
  <c r="BK201" i="2"/>
  <c r="J201" i="2"/>
  <c r="BE201" i="2"/>
  <c r="BI194" i="2"/>
  <c r="BH194" i="2"/>
  <c r="BG194" i="2"/>
  <c r="BF194" i="2"/>
  <c r="T194" i="2"/>
  <c r="R194" i="2"/>
  <c r="R193" i="2"/>
  <c r="P194" i="2"/>
  <c r="BK194" i="2"/>
  <c r="J194" i="2"/>
  <c r="BE194" i="2"/>
  <c r="BI190" i="2"/>
  <c r="BH190" i="2"/>
  <c r="BG190" i="2"/>
  <c r="BF190" i="2"/>
  <c r="T190" i="2"/>
  <c r="R190" i="2"/>
  <c r="P190" i="2"/>
  <c r="BK190" i="2"/>
  <c r="J190" i="2"/>
  <c r="BE190" i="2"/>
  <c r="BI188" i="2"/>
  <c r="BH188" i="2"/>
  <c r="BG188" i="2"/>
  <c r="BF188" i="2"/>
  <c r="T188" i="2"/>
  <c r="R188" i="2"/>
  <c r="P188" i="2"/>
  <c r="BK188" i="2"/>
  <c r="J188" i="2"/>
  <c r="BE188" i="2"/>
  <c r="BI185" i="2"/>
  <c r="BH185" i="2"/>
  <c r="BG185" i="2"/>
  <c r="BF185" i="2"/>
  <c r="T185" i="2"/>
  <c r="R185" i="2"/>
  <c r="P185" i="2"/>
  <c r="BK185" i="2"/>
  <c r="J185" i="2"/>
  <c r="BE185" i="2"/>
  <c r="BI183" i="2"/>
  <c r="BH183" i="2"/>
  <c r="BG183" i="2"/>
  <c r="BF183" i="2"/>
  <c r="T183" i="2"/>
  <c r="R183" i="2"/>
  <c r="P183" i="2"/>
  <c r="BK183" i="2"/>
  <c r="J183" i="2"/>
  <c r="BE183" i="2"/>
  <c r="BI176" i="2"/>
  <c r="BH176" i="2"/>
  <c r="BG176" i="2"/>
  <c r="BF176" i="2"/>
  <c r="T176" i="2"/>
  <c r="R176" i="2"/>
  <c r="P176" i="2"/>
  <c r="BK176" i="2"/>
  <c r="J176" i="2"/>
  <c r="BE176" i="2"/>
  <c r="BI172" i="2"/>
  <c r="BH172" i="2"/>
  <c r="BG172" i="2"/>
  <c r="BF172" i="2"/>
  <c r="T172" i="2"/>
  <c r="R172" i="2"/>
  <c r="P172" i="2"/>
  <c r="BK172" i="2"/>
  <c r="J172" i="2"/>
  <c r="BE172" i="2"/>
  <c r="BI168" i="2"/>
  <c r="BH168" i="2"/>
  <c r="BG168" i="2"/>
  <c r="BF168" i="2"/>
  <c r="T168" i="2"/>
  <c r="R168" i="2"/>
  <c r="P168" i="2"/>
  <c r="BK168" i="2"/>
  <c r="J168" i="2"/>
  <c r="BE168" i="2"/>
  <c r="BI164" i="2"/>
  <c r="BH164" i="2"/>
  <c r="BG164" i="2"/>
  <c r="BF164" i="2"/>
  <c r="T164" i="2"/>
  <c r="R164" i="2"/>
  <c r="P164" i="2"/>
  <c r="BK164" i="2"/>
  <c r="J164" i="2"/>
  <c r="BE164" i="2"/>
  <c r="BI158" i="2"/>
  <c r="BH158" i="2"/>
  <c r="BG158" i="2"/>
  <c r="BF158" i="2"/>
  <c r="T158" i="2"/>
  <c r="R158" i="2"/>
  <c r="P158" i="2"/>
  <c r="BK158" i="2"/>
  <c r="J158" i="2"/>
  <c r="BE158" i="2"/>
  <c r="BI156" i="2"/>
  <c r="BH156" i="2"/>
  <c r="BG156" i="2"/>
  <c r="BF156" i="2"/>
  <c r="T156" i="2"/>
  <c r="R156" i="2"/>
  <c r="P156" i="2"/>
  <c r="BK156" i="2"/>
  <c r="J156" i="2"/>
  <c r="BE156" i="2"/>
  <c r="BI152" i="2"/>
  <c r="BH152" i="2"/>
  <c r="BG152" i="2"/>
  <c r="BF152" i="2"/>
  <c r="T152" i="2"/>
  <c r="R152" i="2"/>
  <c r="P152" i="2"/>
  <c r="BK152" i="2"/>
  <c r="J152" i="2"/>
  <c r="BE152" i="2"/>
  <c r="BI148" i="2"/>
  <c r="BH148" i="2"/>
  <c r="F36" i="2" s="1"/>
  <c r="BC95" i="1" s="1"/>
  <c r="BG148" i="2"/>
  <c r="BF148" i="2"/>
  <c r="T148" i="2"/>
  <c r="T140" i="2" s="1"/>
  <c r="T139" i="2" s="1"/>
  <c r="R148" i="2"/>
  <c r="R140" i="2" s="1"/>
  <c r="P148" i="2"/>
  <c r="BK148" i="2"/>
  <c r="J148" i="2"/>
  <c r="BE148" i="2"/>
  <c r="BI144" i="2"/>
  <c r="BH144" i="2"/>
  <c r="BG144" i="2"/>
  <c r="F35" i="2" s="1"/>
  <c r="BB95" i="1" s="1"/>
  <c r="BF144" i="2"/>
  <c r="T144" i="2"/>
  <c r="R144" i="2"/>
  <c r="P144" i="2"/>
  <c r="P140" i="2" s="1"/>
  <c r="BK144" i="2"/>
  <c r="BK140" i="2" s="1"/>
  <c r="J144" i="2"/>
  <c r="BE144" i="2"/>
  <c r="BI141" i="2"/>
  <c r="F37" i="2"/>
  <c r="BD95" i="1" s="1"/>
  <c r="BH141" i="2"/>
  <c r="BG141" i="2"/>
  <c r="BF141" i="2"/>
  <c r="J34" i="2" s="1"/>
  <c r="AW95" i="1" s="1"/>
  <c r="T141" i="2"/>
  <c r="R141" i="2"/>
  <c r="P141" i="2"/>
  <c r="BK141" i="2"/>
  <c r="J141" i="2"/>
  <c r="BE141" i="2" s="1"/>
  <c r="J135" i="2"/>
  <c r="J134" i="2"/>
  <c r="F134" i="2"/>
  <c r="F132" i="2"/>
  <c r="E130" i="2"/>
  <c r="J92" i="2"/>
  <c r="J91" i="2"/>
  <c r="F91" i="2"/>
  <c r="F89" i="2"/>
  <c r="E87" i="2"/>
  <c r="J18" i="2"/>
  <c r="E18" i="2"/>
  <c r="F135" i="2" s="1"/>
  <c r="J17" i="2"/>
  <c r="J12" i="2"/>
  <c r="J132" i="2" s="1"/>
  <c r="E7" i="2"/>
  <c r="E85" i="2" s="1"/>
  <c r="E128" i="2"/>
  <c r="AS94" i="1"/>
  <c r="AT101" i="1"/>
  <c r="L90" i="1"/>
  <c r="AM90" i="1"/>
  <c r="AM89" i="1"/>
  <c r="L89" i="1"/>
  <c r="AM87" i="1"/>
  <c r="L87" i="1"/>
  <c r="L85" i="1"/>
  <c r="L84" i="1"/>
  <c r="J444" i="2" l="1"/>
  <c r="J107" i="2" s="1"/>
  <c r="BK425" i="2"/>
  <c r="J425" i="2" s="1"/>
  <c r="J105" i="2" s="1"/>
  <c r="J33" i="2"/>
  <c r="AV95" i="1" s="1"/>
  <c r="AT95" i="1" s="1"/>
  <c r="F33" i="2"/>
  <c r="AZ95" i="1" s="1"/>
  <c r="BK139" i="2"/>
  <c r="J140" i="2"/>
  <c r="J98" i="2" s="1"/>
  <c r="R139" i="2"/>
  <c r="R138" i="2" s="1"/>
  <c r="T425" i="2"/>
  <c r="P425" i="2"/>
  <c r="P139" i="2"/>
  <c r="T138" i="2"/>
  <c r="J33" i="3"/>
  <c r="AV96" i="1" s="1"/>
  <c r="AT96" i="1" s="1"/>
  <c r="F33" i="3"/>
  <c r="AZ96" i="1" s="1"/>
  <c r="J89" i="2"/>
  <c r="F92" i="2"/>
  <c r="P126" i="3"/>
  <c r="P125" i="3" s="1"/>
  <c r="AU96" i="1" s="1"/>
  <c r="T146" i="3"/>
  <c r="T126" i="3" s="1"/>
  <c r="T125" i="3" s="1"/>
  <c r="T171" i="3"/>
  <c r="P171" i="3"/>
  <c r="P124" i="4"/>
  <c r="P123" i="4" s="1"/>
  <c r="AU97" i="1" s="1"/>
  <c r="F34" i="2"/>
  <c r="BA95" i="1" s="1"/>
  <c r="BK127" i="3"/>
  <c r="J34" i="3"/>
  <c r="AW96" i="1" s="1"/>
  <c r="J33" i="4"/>
  <c r="AV97" i="1" s="1"/>
  <c r="AT97" i="1" s="1"/>
  <c r="BK121" i="5"/>
  <c r="F34" i="5"/>
  <c r="BA98" i="1" s="1"/>
  <c r="R121" i="6"/>
  <c r="F36" i="6"/>
  <c r="BC99" i="1" s="1"/>
  <c r="J125" i="11"/>
  <c r="J98" i="11" s="1"/>
  <c r="BK124" i="11"/>
  <c r="E113" i="4"/>
  <c r="F120" i="4"/>
  <c r="F92" i="4"/>
  <c r="BK124" i="4"/>
  <c r="F34" i="4"/>
  <c r="BA97" i="1" s="1"/>
  <c r="F35" i="4"/>
  <c r="BB97" i="1" s="1"/>
  <c r="BB94" i="1" s="1"/>
  <c r="J33" i="5"/>
  <c r="AV98" i="1" s="1"/>
  <c r="J34" i="5"/>
  <c r="AW98" i="1" s="1"/>
  <c r="F33" i="6"/>
  <c r="AZ99" i="1" s="1"/>
  <c r="J123" i="6"/>
  <c r="J98" i="6" s="1"/>
  <c r="BK122" i="6"/>
  <c r="J89" i="7"/>
  <c r="J112" i="7"/>
  <c r="J125" i="8"/>
  <c r="J98" i="8" s="1"/>
  <c r="BK124" i="8"/>
  <c r="J125" i="9"/>
  <c r="J98" i="9" s="1"/>
  <c r="BK124" i="9"/>
  <c r="F34" i="6"/>
  <c r="BA99" i="1" s="1"/>
  <c r="J34" i="6"/>
  <c r="AW99" i="1" s="1"/>
  <c r="AT99" i="1" s="1"/>
  <c r="J117" i="4"/>
  <c r="J89" i="4"/>
  <c r="F36" i="5"/>
  <c r="BC98" i="1" s="1"/>
  <c r="BC94" i="1" s="1"/>
  <c r="P140" i="6"/>
  <c r="P139" i="6" s="1"/>
  <c r="P121" i="6" s="1"/>
  <c r="AU99" i="1" s="1"/>
  <c r="F33" i="9"/>
  <c r="AZ102" i="1" s="1"/>
  <c r="J33" i="7"/>
  <c r="AV100" i="1" s="1"/>
  <c r="AT100" i="1" s="1"/>
  <c r="F34" i="7"/>
  <c r="BA100" i="1" s="1"/>
  <c r="BK120" i="7"/>
  <c r="F36" i="7"/>
  <c r="BC100" i="1" s="1"/>
  <c r="E113" i="8"/>
  <c r="E85" i="8"/>
  <c r="F33" i="8"/>
  <c r="AZ101" i="1" s="1"/>
  <c r="T171" i="9"/>
  <c r="T204" i="9"/>
  <c r="J122" i="10"/>
  <c r="J98" i="10" s="1"/>
  <c r="J33" i="10"/>
  <c r="AV103" i="1" s="1"/>
  <c r="T151" i="10"/>
  <c r="T121" i="10" s="1"/>
  <c r="T120" i="10" s="1"/>
  <c r="R125" i="11"/>
  <c r="R124" i="11" s="1"/>
  <c r="R123" i="11" s="1"/>
  <c r="F36" i="11"/>
  <c r="BC104" i="1" s="1"/>
  <c r="T125" i="11"/>
  <c r="T124" i="11" s="1"/>
  <c r="T123" i="11" s="1"/>
  <c r="J123" i="12"/>
  <c r="J98" i="12" s="1"/>
  <c r="J33" i="12"/>
  <c r="AV105" i="1" s="1"/>
  <c r="AT105" i="1" s="1"/>
  <c r="F37" i="6"/>
  <c r="BD99" i="1" s="1"/>
  <c r="BD94" i="1" s="1"/>
  <c r="W33" i="1" s="1"/>
  <c r="F115" i="7"/>
  <c r="P120" i="7"/>
  <c r="P119" i="7" s="1"/>
  <c r="P118" i="7" s="1"/>
  <c r="AU100" i="1" s="1"/>
  <c r="T120" i="7"/>
  <c r="T119" i="7" s="1"/>
  <c r="T118" i="7" s="1"/>
  <c r="F35" i="7"/>
  <c r="BB100" i="1" s="1"/>
  <c r="T125" i="8"/>
  <c r="T124" i="8" s="1"/>
  <c r="T123" i="8" s="1"/>
  <c r="T156" i="8"/>
  <c r="T167" i="8"/>
  <c r="J33" i="9"/>
  <c r="AV102" i="1" s="1"/>
  <c r="AT102" i="1" s="1"/>
  <c r="T125" i="9"/>
  <c r="T124" i="9" s="1"/>
  <c r="T123" i="9" s="1"/>
  <c r="P171" i="9"/>
  <c r="P204" i="9"/>
  <c r="P122" i="10"/>
  <c r="P121" i="10" s="1"/>
  <c r="P120" i="10" s="1"/>
  <c r="AU103" i="1" s="1"/>
  <c r="F35" i="10"/>
  <c r="BB103" i="1" s="1"/>
  <c r="F34" i="10"/>
  <c r="BA103" i="1" s="1"/>
  <c r="BK170" i="11"/>
  <c r="J170" i="11" s="1"/>
  <c r="J102" i="11" s="1"/>
  <c r="T140" i="6"/>
  <c r="T139" i="6" s="1"/>
  <c r="T121" i="6" s="1"/>
  <c r="BK140" i="6"/>
  <c r="F37" i="8"/>
  <c r="BD101" i="1" s="1"/>
  <c r="F35" i="8"/>
  <c r="BB101" i="1" s="1"/>
  <c r="P156" i="8"/>
  <c r="P124" i="8" s="1"/>
  <c r="P123" i="8" s="1"/>
  <c r="AU101" i="1" s="1"/>
  <c r="E113" i="9"/>
  <c r="E85" i="9"/>
  <c r="F37" i="9"/>
  <c r="BD102" i="1" s="1"/>
  <c r="P125" i="9"/>
  <c r="F35" i="9"/>
  <c r="BB102" i="1" s="1"/>
  <c r="J34" i="10"/>
  <c r="AW103" i="1" s="1"/>
  <c r="P122" i="12"/>
  <c r="P121" i="12" s="1"/>
  <c r="AU105" i="1" s="1"/>
  <c r="E113" i="11"/>
  <c r="E85" i="11"/>
  <c r="F33" i="11"/>
  <c r="AZ104" i="1" s="1"/>
  <c r="BK153" i="11"/>
  <c r="J153" i="11" s="1"/>
  <c r="J99" i="11" s="1"/>
  <c r="F33" i="10"/>
  <c r="AZ103" i="1" s="1"/>
  <c r="F37" i="10"/>
  <c r="BD103" i="1" s="1"/>
  <c r="R151" i="10"/>
  <c r="R121" i="10" s="1"/>
  <c r="R120" i="10" s="1"/>
  <c r="J33" i="11"/>
  <c r="AV104" i="1" s="1"/>
  <c r="J34" i="11"/>
  <c r="AW104" i="1" s="1"/>
  <c r="BK151" i="10"/>
  <c r="J151" i="10" s="1"/>
  <c r="J99" i="10" s="1"/>
  <c r="E111" i="12"/>
  <c r="E85" i="12"/>
  <c r="F33" i="12"/>
  <c r="AZ105" i="1" s="1"/>
  <c r="F37" i="12"/>
  <c r="BD105" i="1" s="1"/>
  <c r="BK138" i="12"/>
  <c r="J138" i="12" s="1"/>
  <c r="J100" i="12" s="1"/>
  <c r="W32" i="1" l="1"/>
  <c r="AY94" i="1"/>
  <c r="AX94" i="1"/>
  <c r="W31" i="1"/>
  <c r="BK139" i="6"/>
  <c r="J139" i="6" s="1"/>
  <c r="J100" i="6" s="1"/>
  <c r="J140" i="6"/>
  <c r="J101" i="6" s="1"/>
  <c r="J124" i="4"/>
  <c r="J97" i="4" s="1"/>
  <c r="BK123" i="4"/>
  <c r="J123" i="4" s="1"/>
  <c r="P124" i="9"/>
  <c r="P123" i="9" s="1"/>
  <c r="AU102" i="1" s="1"/>
  <c r="AT103" i="1"/>
  <c r="J124" i="8"/>
  <c r="J97" i="8" s="1"/>
  <c r="BK123" i="8"/>
  <c r="J123" i="8" s="1"/>
  <c r="BK121" i="6"/>
  <c r="J121" i="6" s="1"/>
  <c r="J122" i="6"/>
  <c r="J97" i="6" s="1"/>
  <c r="AT98" i="1"/>
  <c r="BK138" i="2"/>
  <c r="J138" i="2" s="1"/>
  <c r="J139" i="2"/>
  <c r="J97" i="2" s="1"/>
  <c r="BK123" i="11"/>
  <c r="J123" i="11" s="1"/>
  <c r="J124" i="11"/>
  <c r="J97" i="11" s="1"/>
  <c r="AT104" i="1"/>
  <c r="J127" i="3"/>
  <c r="J98" i="3" s="1"/>
  <c r="BK126" i="3"/>
  <c r="BK122" i="12"/>
  <c r="BK121" i="10"/>
  <c r="J120" i="7"/>
  <c r="J98" i="7" s="1"/>
  <c r="BK119" i="7"/>
  <c r="J124" i="9"/>
  <c r="J97" i="9" s="1"/>
  <c r="BK123" i="9"/>
  <c r="J123" i="9" s="1"/>
  <c r="J121" i="5"/>
  <c r="J98" i="5" s="1"/>
  <c r="BK120" i="5"/>
  <c r="BA94" i="1"/>
  <c r="P138" i="2"/>
  <c r="AU95" i="1" s="1"/>
  <c r="AU94" i="1" s="1"/>
  <c r="AZ94" i="1"/>
  <c r="J121" i="10" l="1"/>
  <c r="J97" i="10" s="1"/>
  <c r="BK120" i="10"/>
  <c r="J120" i="10" s="1"/>
  <c r="J96" i="8"/>
  <c r="J30" i="8"/>
  <c r="W30" i="1"/>
  <c r="AW94" i="1"/>
  <c r="AK30" i="1" s="1"/>
  <c r="J122" i="12"/>
  <c r="J97" i="12" s="1"/>
  <c r="BK121" i="12"/>
  <c r="J121" i="12" s="1"/>
  <c r="J96" i="9"/>
  <c r="J30" i="9"/>
  <c r="BK119" i="5"/>
  <c r="J119" i="5" s="1"/>
  <c r="J120" i="5"/>
  <c r="J97" i="5" s="1"/>
  <c r="J119" i="7"/>
  <c r="J97" i="7" s="1"/>
  <c r="BK118" i="7"/>
  <c r="J118" i="7" s="1"/>
  <c r="BK125" i="3"/>
  <c r="J125" i="3" s="1"/>
  <c r="J126" i="3"/>
  <c r="J97" i="3" s="1"/>
  <c r="J96" i="11"/>
  <c r="J30" i="11"/>
  <c r="J96" i="2"/>
  <c r="J30" i="2"/>
  <c r="J96" i="4"/>
  <c r="J30" i="4"/>
  <c r="W29" i="1"/>
  <c r="AV94" i="1"/>
  <c r="J96" i="6"/>
  <c r="J30" i="6"/>
  <c r="AK29" i="1" l="1"/>
  <c r="AT94" i="1"/>
  <c r="J96" i="3"/>
  <c r="J30" i="3"/>
  <c r="AG101" i="1"/>
  <c r="AN101" i="1" s="1"/>
  <c r="J39" i="8"/>
  <c r="J96" i="5"/>
  <c r="J30" i="5"/>
  <c r="AG99" i="1"/>
  <c r="AN99" i="1" s="1"/>
  <c r="J39" i="6"/>
  <c r="J39" i="4"/>
  <c r="AG97" i="1"/>
  <c r="AN97" i="1" s="1"/>
  <c r="AG104" i="1"/>
  <c r="AN104" i="1" s="1"/>
  <c r="J39" i="11"/>
  <c r="J30" i="7"/>
  <c r="J96" i="7"/>
  <c r="J39" i="9"/>
  <c r="AG102" i="1"/>
  <c r="AN102" i="1" s="1"/>
  <c r="J96" i="10"/>
  <c r="J30" i="10"/>
  <c r="AG95" i="1"/>
  <c r="J39" i="2"/>
  <c r="J96" i="12"/>
  <c r="J30" i="12"/>
  <c r="AG96" i="1" l="1"/>
  <c r="AN96" i="1" s="1"/>
  <c r="J39" i="3"/>
  <c r="J39" i="7"/>
  <c r="AG100" i="1"/>
  <c r="AN100" i="1" s="1"/>
  <c r="J39" i="12"/>
  <c r="AG105" i="1"/>
  <c r="AN105" i="1" s="1"/>
  <c r="AG98" i="1"/>
  <c r="AN98" i="1" s="1"/>
  <c r="J39" i="5"/>
  <c r="AG103" i="1"/>
  <c r="AN103" i="1" s="1"/>
  <c r="J39" i="10"/>
  <c r="AN95" i="1"/>
  <c r="AG94" i="1" l="1"/>
  <c r="AN94" i="1" l="1"/>
  <c r="AK26" i="1"/>
  <c r="AK35" i="1" s="1"/>
</calcChain>
</file>

<file path=xl/sharedStrings.xml><?xml version="1.0" encoding="utf-8"?>
<sst xmlns="http://schemas.openxmlformats.org/spreadsheetml/2006/main" count="18342" uniqueCount="2902">
  <si>
    <t>Export Komplet</t>
  </si>
  <si>
    <t/>
  </si>
  <si>
    <t>2.0</t>
  </si>
  <si>
    <t>ZAMOK</t>
  </si>
  <si>
    <t>False</t>
  </si>
  <si>
    <t>{3bae5830-d490-403d-b982-6296071b0cc6}</t>
  </si>
  <si>
    <t>0,01</t>
  </si>
  <si>
    <t>21</t>
  </si>
  <si>
    <t>15</t>
  </si>
  <si>
    <t>REKAPITULACE STAVBY</t>
  </si>
  <si>
    <t>v ---  níže se nacházejí doplnkové a pomocné údaje k sestavám  --- v</t>
  </si>
  <si>
    <t>Návod na vyplnění</t>
  </si>
  <si>
    <t>0,001</t>
  </si>
  <si>
    <t>Kód:</t>
  </si>
  <si>
    <t>39/17</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</si>
  <si>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</si>
  <si>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</si>
  <si>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Výstavba veř.soc. zařízení nap.č.st. 856/7 vč. přípojek na p.p.č. 5327/1 a 1538/3, Klínovec, k.ú. Jáchymov</t>
  </si>
  <si>
    <t>KSO:</t>
  </si>
  <si>
    <t>CC-CZ:</t>
  </si>
  <si>
    <t>Místo:</t>
  </si>
  <si>
    <t>Klínovec</t>
  </si>
  <si>
    <t>Datum:</t>
  </si>
  <si>
    <t>25. 11. 2019</t>
  </si>
  <si>
    <t>Zadavatel:</t>
  </si>
  <si>
    <t>IČ:</t>
  </si>
  <si>
    <t>Město Boží Dar</t>
  </si>
  <si>
    <t>DIČ:</t>
  </si>
  <si>
    <t>Uchazeč:</t>
  </si>
  <si>
    <t>Vyplň údaj</t>
  </si>
  <si>
    <t>Projektant:</t>
  </si>
  <si>
    <t>263 84 795</t>
  </si>
  <si>
    <t>Jurica a.s. - Ateliér Sokolov</t>
  </si>
  <si>
    <t>True</t>
  </si>
  <si>
    <t>Zpracovatel:</t>
  </si>
  <si>
    <t>Eva Marková</t>
  </si>
  <si>
    <t>Poznámka:</t>
  </si>
  <si>
    <t>Soupis prací je sestaven za využití položek Cenové soustavy ÚRS. Cenové a technické podmínky položek Cenové soustavy ÚRS, které nejsou uvedeny v soupisu prací (tzv. úvodní části katalogů) jsou neomezeně dálkově k dispozici na www.cs-urs.cz . Položky soupisu prací, které nemají ve sloupci "Cenová soustava" uveden žádný údaj (nebo R-položka), nepochází z Cenové soustavy ÚRS._x000D_
Nedílnou součástí Rozpočtu a Výkazu výměr je projektová dokumentace. Nabídkové ceny mohou být vytvářeny dle Výkazu výměr pouze s projektem a jeho Výkazem výměr</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</si>
  <si>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</si>
  <si>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</si>
  <si>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</si>
  <si>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</si>
  <si>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</si>
  <si>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</si>
  <si>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</si>
  <si>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</si>
  <si>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</si>
  <si>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</si>
  <si>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</si>
  <si>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</si>
  <si>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</si>
  <si>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</si>
  <si>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</si>
  <si>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</si>
  <si>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</si>
  <si>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</si>
  <si>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</si>
  <si>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</si>
  <si>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</si>
  <si>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</si>
  <si>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</si>
  <si>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</si>
  <si>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</si>
  <si>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</si>
  <si>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</si>
  <si>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</si>
  <si>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</si>
  <si>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</si>
  <si>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</si>
  <si>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</si>
  <si>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</si>
  <si>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</si>
  <si>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</si>
  <si>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</si>
  <si>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</si>
  <si>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</si>
  <si>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</si>
  <si>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</si>
  <si>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</si>
  <si>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</si>
  <si>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</si>
  <si>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</si>
  <si>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</si>
  <si>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ST</t>
  </si>
  <si>
    <t>Stavební část</t>
  </si>
  <si>
    <t>STA</t>
  </si>
  <si>
    <t>1</t>
  </si>
  <si>
    <t>{e8248620-81e2-4a46-8cbb-b9088b48597e}</t>
  </si>
  <si>
    <t>2</t>
  </si>
  <si>
    <t>ZTI</t>
  </si>
  <si>
    <t>Zdravotechnika</t>
  </si>
  <si>
    <t>{70010f43-2e9a-46a8-b492-40bda1bc4375}</t>
  </si>
  <si>
    <t>VYT</t>
  </si>
  <si>
    <t>Vytápění</t>
  </si>
  <si>
    <t>{f48635d5-af7c-4a56-bc00-077f6a29e934}</t>
  </si>
  <si>
    <t>VZT</t>
  </si>
  <si>
    <t>Vzduchotechnika</t>
  </si>
  <si>
    <t>{cd1fae15-7bcb-4ee1-a901-b41ff5f56d88}</t>
  </si>
  <si>
    <t>SIP</t>
  </si>
  <si>
    <t>Silnoproud</t>
  </si>
  <si>
    <t>{b5dcbc23-ef80-4c05-84ae-006bb69266c0}</t>
  </si>
  <si>
    <t>SLP</t>
  </si>
  <si>
    <t>Slaboproud</t>
  </si>
  <si>
    <t>{0b793c79-b6d3-49da-8662-3e7011603af8}</t>
  </si>
  <si>
    <t>PV</t>
  </si>
  <si>
    <t>Přípojka vody</t>
  </si>
  <si>
    <t>{0ffbb5dc-d3da-4c2c-b768-e594af83c930}</t>
  </si>
  <si>
    <t>PK</t>
  </si>
  <si>
    <t>Přípojka splaškové kanalizace</t>
  </si>
  <si>
    <t>{879e1d54-8e96-43e5-bd88-c6909f166210}</t>
  </si>
  <si>
    <t>PP</t>
  </si>
  <si>
    <t>Přípojka plynu</t>
  </si>
  <si>
    <t>{744a7a98-3e39-4778-a3ee-6e32963fed7e}</t>
  </si>
  <si>
    <t>PE</t>
  </si>
  <si>
    <t>Přípojka elektro</t>
  </si>
  <si>
    <t>{8ba6b068-5131-4a59-89db-6455cf2e59c2}</t>
  </si>
  <si>
    <t>VRN</t>
  </si>
  <si>
    <t>Vedlejší rozpočtové náklady</t>
  </si>
  <si>
    <t>{604f2c46-c9d6-41f0-9f89-cf5c1181693a}</t>
  </si>
  <si>
    <t>KRYCÍ LIST SOUPISU PRACÍ</t>
  </si>
  <si>
    <t>Objekt:</t>
  </si>
  <si>
    <t>ST - Stavební část</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</si>
  <si>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</si>
  <si>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</si>
  <si>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</si>
  <si>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</si>
  <si>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</si>
  <si>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</si>
  <si>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</si>
  <si>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</si>
  <si>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</si>
  <si>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</si>
  <si>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</si>
  <si>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</si>
  <si>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</si>
  <si>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</si>
  <si>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</si>
  <si>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</si>
  <si>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</si>
  <si>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741 - Elektroinstalace - silnoproud</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</si>
  <si>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</si>
  <si>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</si>
  <si>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</si>
  <si>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</si>
  <si>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</si>
  <si>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</si>
  <si>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781 - Dokončovací práce - obklady</t>
  </si>
  <si>
    <t xml:space="preserve">    783 - Dokončovací práce - nátěry</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</si>
  <si>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</si>
  <si>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</si>
  <si>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</si>
  <si>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</si>
  <si>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</si>
  <si>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</si>
  <si>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</si>
  <si>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</si>
  <si>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</si>
  <si>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</si>
  <si>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</si>
  <si>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</si>
  <si>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</si>
  <si>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</si>
  <si>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</si>
  <si>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</si>
  <si>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</si>
  <si>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</si>
  <si>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</si>
  <si>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121101101</t>
  </si>
  <si>
    <t>Sejmutí ornice nebo lesní půdy  s vodorovným přemístěním na hromady v místě upotřebení nebo na dočasné či trvalé skládky se složením, na vzdálenost do 50 m</t>
  </si>
  <si>
    <t>m3</t>
  </si>
  <si>
    <t>CS ÚRS 2019 02</t>
  </si>
  <si>
    <t>4</t>
  </si>
  <si>
    <t>1802926361</t>
  </si>
  <si>
    <t>PSC</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</si>
  <si>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</si>
  <si>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VV</t>
  </si>
  <si>
    <t>0,15*18,0*9,0</t>
  </si>
  <si>
    <t>131201101</t>
  </si>
  <si>
    <t>Hloubení nezapažených jam a zářezů s urovnáním dna do předepsaného profilu a spádu v hornině tř. 3 do 100 m3</t>
  </si>
  <si>
    <t>-808627364</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</si>
  <si>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</si>
  <si>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na kotu -0,850</t>
  </si>
  <si>
    <t>((0,65+0,73+0,2+0,2)/4-0,15)*17,1*9,1</t>
  </si>
  <si>
    <t>3</t>
  </si>
  <si>
    <t>131201109</t>
  </si>
  <si>
    <t>Hloubení nezapažených jam a zářezů s urovnáním dna do předepsaného profilu a spádu Příplatek k cenám za lepivost horniny tř. 3</t>
  </si>
  <si>
    <t>-2052682760</t>
  </si>
  <si>
    <t>50%</t>
  </si>
  <si>
    <t>45,905*0,5</t>
  </si>
  <si>
    <t>132212101</t>
  </si>
  <si>
    <t>Hloubení zapažených i nezapažených rýh šířky do 600 mm ručním nebo pneumatickým nářadím  s urovnáním dna do předepsaného profilu a spádu v horninách tř. 3 soudržných</t>
  </si>
  <si>
    <t>2020166011</t>
  </si>
  <si>
    <t xml:space="preserve">Poznámka k souboru cen:_x000D_
1. V cenách jsou započteny i náklady na přehození výkopku na přilehlém terénu na vzdálenost do 3 m od podélné osy rýhy nebo naložení výkopku na dopravní prostředek. 2. V cenách 12-2101 až 41-2102 jsou započteny i náklady na i svislý přesun horniny po házečkách do 2 metrů. </t>
  </si>
  <si>
    <t>rýha vpravo - vchod</t>
  </si>
  <si>
    <t>(1,6-0,85)*0,45*5,6</t>
  </si>
  <si>
    <t>5</t>
  </si>
  <si>
    <t>132212109</t>
  </si>
  <si>
    <t>Hloubení zapažených i nezapažených rýh šířky do 600 mm ručním nebo pneumatickým nářadím  s urovnáním dna do předepsaného profilu a spádu v horninách tř. 3 Příplatek k cenám za lepivost horniny tř. 3</t>
  </si>
  <si>
    <t>1114157300</t>
  </si>
  <si>
    <t>6</t>
  </si>
  <si>
    <t>132212201</t>
  </si>
  <si>
    <t>Hloubení zapažených i nezapažených rýh šířky přes 600 do 2 000 mm ručním nebo pneumatickým nářadím  s urovnáním dna do předepsaného profilu a spádu v horninách tř. 3 soudržných</t>
  </si>
  <si>
    <t>-19326238</t>
  </si>
  <si>
    <t xml:space="preserve">Poznámka k souboru cen:_x000D_
1. V cenách jsou započteny i náklady na přehození výkopku na přilehlém terénu na vzdálenost do 5 m od podélné osy rýhy nebo naložení výkopku na dopravní prostředek. 2. V cenách 12-2201 až 41-2202 je započítán i svislý přesun horniny po házečkách do 2 metrů </t>
  </si>
  <si>
    <t>rýhy na kotu -1,800</t>
  </si>
  <si>
    <t>(1,8-0,85)*0,8*(15,025*2+5,6)</t>
  </si>
  <si>
    <t>(1,8-0,85)*0,4*1,1</t>
  </si>
  <si>
    <t>Součet</t>
  </si>
  <si>
    <t>7</t>
  </si>
  <si>
    <t>132212209</t>
  </si>
  <si>
    <t>Hloubení zapažených i nezapažených rýh šířky přes 600 do 2 000 mm ručním nebo pneumatickým nářadím  s urovnáním dna do předepsaného profilu a spádu v horninách tř. 3 Příplatek k cenám za lepivost horniny tř. 3</t>
  </si>
  <si>
    <t>-1208176757</t>
  </si>
  <si>
    <t>27,512*0,5</t>
  </si>
  <si>
    <t>8</t>
  </si>
  <si>
    <t>162201102</t>
  </si>
  <si>
    <t>Vodorovné přemístění výkopku nebo sypaniny po suchu  na obvyklém dopravním prostředku, bez naložení výkopku, avšak se složením bez rozhrnutí z horniny tř. 1 až 4 na vzdálenost přes 20 do 50 m</t>
  </si>
  <si>
    <t>-45838749</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</si>
  <si>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</si>
  <si>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zásyp vpravo a nahoře</t>
  </si>
  <si>
    <t>0,6*1,0*(7,2+17,0)</t>
  </si>
  <si>
    <t>9</t>
  </si>
  <si>
    <t>162701105</t>
  </si>
  <si>
    <t>Vodorovné přemístění výkopku nebo sypaniny po suchu  na obvyklém dopravním prostředku, bez naložení výkopku, avšak se složením bez rozhrnutí z horniny tř. 1 až 4 na vzdálenost přes 9 000 do 10 000 m</t>
  </si>
  <si>
    <t>2063752218</t>
  </si>
  <si>
    <t>na skládku (vytlačená zemina méně zásyp)</t>
  </si>
  <si>
    <t>45,905+1,89+27,512-14,52</t>
  </si>
  <si>
    <t>10</t>
  </si>
  <si>
    <t>167101101</t>
  </si>
  <si>
    <t>Nakládání, skládání a překládání neulehlého výkopku nebo sypaniny  nakládání, množství do 100 m3, z hornin tř. 1 až 4</t>
  </si>
  <si>
    <t>909754018</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</si>
  <si>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</si>
  <si>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na skládku</t>
  </si>
  <si>
    <t>60,787</t>
  </si>
  <si>
    <t>do zásypu (tam a zpět)</t>
  </si>
  <si>
    <t>14,52*2</t>
  </si>
  <si>
    <t>11</t>
  </si>
  <si>
    <t>171201201</t>
  </si>
  <si>
    <t>Uložení sypaniny  na skládky</t>
  </si>
  <si>
    <t>-1629638507</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</si>
  <si>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t>
  </si>
  <si>
    <t>12</t>
  </si>
  <si>
    <t>171201211</t>
  </si>
  <si>
    <t>Poplatek za uložení stavebního odpadu na skládce (skládkovné) zeminy a kameniva zatříděného do Katalogu odpadů pod kódem 170 504</t>
  </si>
  <si>
    <t>t</t>
  </si>
  <si>
    <t>580297969</t>
  </si>
  <si>
    <t xml:space="preserve">Poznámka k souboru cen:_x000D_
1. Ceny uvedené v souboru cen lze po dohodě upravit podle místních podmínek. </t>
  </si>
  <si>
    <t>60,787*1,5</t>
  </si>
  <si>
    <t>13</t>
  </si>
  <si>
    <t>174101101</t>
  </si>
  <si>
    <t>Zásyp sypaninou z jakékoliv horniny  s uložením výkopku ve vrstvách se zhutněním jam, šachet, rýh nebo kolem objektů v těchto vykopávkách</t>
  </si>
  <si>
    <t>-55185526</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</si>
  <si>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</si>
  <si>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14</t>
  </si>
  <si>
    <t>181301102</t>
  </si>
  <si>
    <t>Rozprostření a urovnání ornice v rovině nebo ve svahu sklonu do 1:5 při souvislé ploše do 500 m2, tl. vrstvy přes 100 do 150 mm</t>
  </si>
  <si>
    <t>m2</t>
  </si>
  <si>
    <t>-1742153821</t>
  </si>
  <si>
    <t xml:space="preserve">Poznámka k souboru cen:_x000D_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2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</si>
  <si>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24,3/0,15</t>
  </si>
  <si>
    <t>Zakládání</t>
  </si>
  <si>
    <t>212755214</t>
  </si>
  <si>
    <t>Trativody bez lože z drenážních trubek  plastových flexibilních D 100 mm</t>
  </si>
  <si>
    <t>m</t>
  </si>
  <si>
    <t>-959457763</t>
  </si>
  <si>
    <t xml:space="preserve">Poznámka k souboru cen:_x000D_
1. Ceny jsou určeny pro uložení drenážních trubek do výkopu bez lože a obsypu. 2. Trativody včetně lože a obsypu trubek se ocení cenami souboru cen 212 75-2 . Trativody z drenážních trubek katalogu 827-1 Vedení trubní dálková a přípojná – vodovody a kanalizace. </t>
  </si>
  <si>
    <t>odvodnění</t>
  </si>
  <si>
    <t>8,5*2+17,0</t>
  </si>
  <si>
    <t>radon</t>
  </si>
  <si>
    <t>7,5*8</t>
  </si>
  <si>
    <t>16</t>
  </si>
  <si>
    <t>212972112</t>
  </si>
  <si>
    <t>Opláštění drenážních trub filtrační textilií DN 100</t>
  </si>
  <si>
    <t>-197211171</t>
  </si>
  <si>
    <t xml:space="preserve">Poznámka k souboru cen:_x000D_
1. V cenách jsou započteny i náklady na nařezání filtrační textilie na potřebnou šířku, rozprostření pruhu textilie na uložené drenážní potrubí, urovnání a napnutí textilie před uložením zásypového materiálu a odsun zbytku textilie. </t>
  </si>
  <si>
    <t>17</t>
  </si>
  <si>
    <t>271532212</t>
  </si>
  <si>
    <t>Podsyp pod základové konstrukce se zhutněním a urovnáním povrchu z kameniva hrubého, frakce 16 - 32 mm</t>
  </si>
  <si>
    <t>106592681</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</si>
  <si>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</si>
  <si>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pod desku</t>
  </si>
  <si>
    <t>20,285</t>
  </si>
  <si>
    <t>po obvodu na drenáž</t>
  </si>
  <si>
    <t>0,4*1,0*(17,0+8,3)</t>
  </si>
  <si>
    <t>18</t>
  </si>
  <si>
    <t>271572211</t>
  </si>
  <si>
    <t>Podsyp pod základové konstrukce se zhutněním a urovnáním povrchu ze štěrkopísku netříděného</t>
  </si>
  <si>
    <t>-2147348766</t>
  </si>
  <si>
    <t>(5,6+0,25)*(0,1+13,77)*0,25</t>
  </si>
  <si>
    <t>19</t>
  </si>
  <si>
    <t>273321511</t>
  </si>
  <si>
    <t>Základy z betonu železového (bez výztuže) desky z betonu bez zvláštních nároků na prostředí tř. C 25/30</t>
  </si>
  <si>
    <t>737154589</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</si>
  <si>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</si>
  <si>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0,125*6,5*14,375</t>
  </si>
  <si>
    <t>20</t>
  </si>
  <si>
    <t>273351121</t>
  </si>
  <si>
    <t>Bednění základů desek zřízení</t>
  </si>
  <si>
    <t>1814695280</t>
  </si>
  <si>
    <t xml:space="preserve">Poznámka k souboru cen:_x000D_
1. Ceny jsou určeny pro bednění ve volném prostranství, ve volných nebo zapažených jamách, rýhách a šachtách. 2. Kruhové nebo obloukové bednění poloměru do 1 m se oceňuje individuálně. </t>
  </si>
  <si>
    <t>0,15*(14,375*2+6,5*2)</t>
  </si>
  <si>
    <t>273351122</t>
  </si>
  <si>
    <t>Bednění základů desek odstranění</t>
  </si>
  <si>
    <t>-280324128</t>
  </si>
  <si>
    <t>22</t>
  </si>
  <si>
    <t>273362021</t>
  </si>
  <si>
    <t>Výztuž základů desek ze svařovaných sítí z drátů typu KARI</t>
  </si>
  <si>
    <t>147252451</t>
  </si>
  <si>
    <t xml:space="preserve">Poznámka k souboru cen:_x000D_
1. Ceny platí pro desky rovné, s náběhy, hřibové nebo upnuté do žeber včetně výztuže těchto žeber. </t>
  </si>
  <si>
    <t>6,5*14,375*4,44*1,1/1000</t>
  </si>
  <si>
    <t>23</t>
  </si>
  <si>
    <t>274313611</t>
  </si>
  <si>
    <t>Základy z betonu prostého pasy betonu kamenem neprokládaného tř. C 16/20</t>
  </si>
  <si>
    <t>-1563094973</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</si>
  <si>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</si>
  <si>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0,1*0,8*(15,025*2+5,6)</t>
  </si>
  <si>
    <t>0,1*0,4*1,1</t>
  </si>
  <si>
    <t>0,1*0,45*5,6</t>
  </si>
  <si>
    <t>Mezisoučet</t>
  </si>
  <si>
    <t>betonáž do výkopu 3%</t>
  </si>
  <si>
    <t>3,148*0,03</t>
  </si>
  <si>
    <t>24</t>
  </si>
  <si>
    <t>274313811</t>
  </si>
  <si>
    <t>Základy z betonu prostého pasy betonu kamenem neprokládaného tř. C 25/30</t>
  </si>
  <si>
    <t>-1964100833</t>
  </si>
  <si>
    <t>0,85*0,8*(15,025*2+5,6)</t>
  </si>
  <si>
    <t>0,85*0,4*1,1</t>
  </si>
  <si>
    <t>0,65*0,45*5,6</t>
  </si>
  <si>
    <t>26,254*0,03</t>
  </si>
  <si>
    <t>25</t>
  </si>
  <si>
    <t>279113153</t>
  </si>
  <si>
    <t>Základové zdi z tvárnic ztraceného bednění včetně výplně z betonu  bez zvláštních nároků na vliv prostředí třídy C 25/30, tloušťky zdiva přes 200 do 250 mm</t>
  </si>
  <si>
    <t>15350348</t>
  </si>
  <si>
    <t xml:space="preserve">Poznámka k souboru cen:_x000D_
1. V cenách jsou započteny i náklady na dodání a uložení betonu. 2. V cenách nejsou započteny náklady na dodání a uložení betonářské výztuže; tyto se oceňují cenami souboru cen 279 36- . . Výztuž základových zdí nosných. 3. Množství jednotek se určuje v m2 plochy zdiva. </t>
  </si>
  <si>
    <t>na pasy - pod zdivo</t>
  </si>
  <si>
    <t>0,5*(5,6*2+0,25*2+0,25+13,775+0,35)</t>
  </si>
  <si>
    <t>26</t>
  </si>
  <si>
    <t>279113154</t>
  </si>
  <si>
    <t>Základové zdi z tvárnic ztraceného bednění včetně výplně z betonu  bez zvláštních nároků na vliv prostředí třídy C 25/30, tloušťky zdiva přes 250 do 300 mm</t>
  </si>
  <si>
    <t>1174323194</t>
  </si>
  <si>
    <t>na pasy - pod zdivem</t>
  </si>
  <si>
    <t>0,5*(15,025-0,2+0,1+0,25+5,6+0,25+0,4)</t>
  </si>
  <si>
    <t>27</t>
  </si>
  <si>
    <t>279113155</t>
  </si>
  <si>
    <t>Základové zdi z tvárnic ztraceného bednění včetně výplně z betonu  bez zvláštních nároků na vliv prostředí třídy C 25/30, tloušťky zdiva přes 300 do 400 mm</t>
  </si>
  <si>
    <t>-261815021</t>
  </si>
  <si>
    <t>0,5*(13,775+0,25+0,35+0,5)</t>
  </si>
  <si>
    <t>28</t>
  </si>
  <si>
    <t>279361821</t>
  </si>
  <si>
    <t>Výztuž základových zdí nosných  svislých nebo odkloněných od svislice, rovinných nebo oblých, deskových nebo žebrových, včetně výztuže jejich žeber z betonářské oceli 10 505 (R) nebo BSt 500</t>
  </si>
  <si>
    <t>395610905</t>
  </si>
  <si>
    <t>do bednících dílců</t>
  </si>
  <si>
    <t>"vodorovně"  (15,025*3+7,3*3+0,5)*4*2*0,617/1000</t>
  </si>
  <si>
    <t>"svisle"  ((15,025*3+7,3*3+0,5)/0,25)*0,6*0,617/1000</t>
  </si>
  <si>
    <t>Svislé a kompletní konstrukce</t>
  </si>
  <si>
    <t>29</t>
  </si>
  <si>
    <t>311213211</t>
  </si>
  <si>
    <t>Zdivo nadzákladové z lomového kamene štípaného nebo ručně vybíraného na maltu z pravidelných kamenů (na vazbu) objemu 1 kusu kamene do 0,02 m3, šířka spáry do 4 mm</t>
  </si>
  <si>
    <t>-1348378730</t>
  </si>
  <si>
    <t xml:space="preserve">Poznámka k souboru cen:_x000D_
1. V cenách jsou započteny i náklady na nutné přisekávání kamene do spár i v líci při zdění. 2. V cenách nejsou započteny náklady na spárování zdiva; tyto se oceňují cenami souboru cen 62. 63-10..Spárování vnějších ploch pohledového zdiva části A04 tohoto katalogu. 3. Ceny lze použít i pro ocenění kamenného obkladového zdiva. </t>
  </si>
  <si>
    <t>sokl</t>
  </si>
  <si>
    <t>0,3*(0,125+0,225+0,45)*(6,85-0,3+15,1)</t>
  </si>
  <si>
    <t>čelní stěna - vchod</t>
  </si>
  <si>
    <t>0,3*(0,225+2,7)*(2,25+1,355+2,57)-0,3*1,355*2,115</t>
  </si>
  <si>
    <t>30</t>
  </si>
  <si>
    <t>311231116</t>
  </si>
  <si>
    <t>Zdivo z cihel pálených nosné z cihel plných dl. 290 mm P 7 až 15, na maltu MC-5 nebo MC-10</t>
  </si>
  <si>
    <t>-1375261581</t>
  </si>
  <si>
    <t xml:space="preserve">Poznámka k souboru cen:_x000D_
1. V cenách -1155 až -1159 nejsou započteny případné náklady na: a) úpravu líce; tyto se oceňují cenami souboru cen 310 90-11 Úprava líce při zdění režného zdiva. b) spárování; tyto se oceňují cenami souboru cen 62. 63-10.. Spárování vnějších ploch pohledového zdiva. 2. Cenami -2014 až -2035 Zdivo z cihel lícových se oceňuje prosté vyzdění včetně spárování zdící a spárovací maltou, kotvené lícové zdivo se oceňuje cenami souboru cen 313 23-4 . Zdivo lícové obkladové. </t>
  </si>
  <si>
    <t>podezdění střední vaznice</t>
  </si>
  <si>
    <t>0,3*0,3*0,15*10</t>
  </si>
  <si>
    <t>31</t>
  </si>
  <si>
    <t>311234261</t>
  </si>
  <si>
    <t>Zdivo jednovrstvé z cihel děrovaných nebroušených klasických spojených na pero a drážku na maltu M10, pevnost cihel přes P10 do P15, tl. zdiva 300 mm</t>
  </si>
  <si>
    <t>1227721424</t>
  </si>
  <si>
    <t xml:space="preserve">Poznámka k souboru cen:_x000D_
1. Množství jednotek se určuje v m2 plochy konstrukce. 2. Do plochy zdiva se započítává plocha vyzdívky nosných ocelových koster svislých i šikmých. Tato plocha se započítává plně bez odpočtu plochy ocelových koster nosníků. 3. Od plochy zdiva se odečítá: a) plocha otvorů jednotlivě větší než 0,25 m2, b) plocha otvorů okenních, dveřních a jiných (vnějších i vnitřních) stanovená z rozměrů kótovaných ve výkresech. Při zalomeném ostění oken a balkónových dveří se šířka zmenšuje o 100 mm. c) plocha překladů, obetonovaných hlav ocelových nosníků, věnců a jiných konstrukcí betonových a železobetonových. 4. V cenách jsou započteny i náklady na doplňkové cihly. 5. V cenách nejsou započteny náklady na: a) výplň kapes obvodového zdiva (např kolem oken); tyto se ocení příslušnými cenami SC 311 23-891. Výplň kapes zdiva z děrovaných cihel polystyrénem. b) zásyp dutin první vrstvy zdiva; tyto se ocení příslušnými cenami SC 311 23-892..Zásyp dutin zdiva z děrovaných cihel. </t>
  </si>
  <si>
    <t>obvod</t>
  </si>
  <si>
    <t>(0,225+2,7)*(14,9-0,425)-0,9*2,0</t>
  </si>
  <si>
    <t>(2,7-0,45)*(6,85+0,125*2+9,5+0,125+2,125+0,125+2,0+0,325)</t>
  </si>
  <si>
    <t>-(0,875*0,625*3+1,0*0,625*6)</t>
  </si>
  <si>
    <t>atika</t>
  </si>
  <si>
    <t>0,25*15,0</t>
  </si>
  <si>
    <t>32</t>
  </si>
  <si>
    <t>314272501</t>
  </si>
  <si>
    <t>Komín dvouprůduchový z lehčeného betonu s integrovanou izolací s izostatickými vložkami komínové těleso výšky 3 m bez větrací šachty, světlý průměr vložky 14/18 cm</t>
  </si>
  <si>
    <t>soubor</t>
  </si>
  <si>
    <t>-2085198416</t>
  </si>
  <si>
    <t xml:space="preserve">Poznámka k souboru cen:_x000D_
1. Výška komínového tělesa se měří od paty komínu až po krycí desku. 2. V cenách Ukončení komínového tělesa v nadstřešní části komínovým pláštěm -2521 až -2556 a obezděním -2571 až -2576 nejsou započteny náklady na dodávku komínové hlavy. Tato je započtena v cenách Komínového tělesa -2501 až -2506 jako součást sady. 3. V cenách nejsou započteny náklady na: a) obezdění komínového tělesa; tyto se oceňují položkami souboru cen 314 2.-21.. Obezdívka komínů v nadstřešní části, b) povrchové úpravy komínového tělesa; tyto se oceňují příslušnými cenami části A04 tohoto katalogu. </t>
  </si>
  <si>
    <t>33</t>
  </si>
  <si>
    <t>314272511</t>
  </si>
  <si>
    <t>Komín dvouprůduchový z lehčeného betonu s integrovanou izolací s izostatickými vložkami komínové těleso výšky 3 m Příplatek k ceně za každý další i započatý metr výšky komínového tělesa přes 3 m bez větrací šachty, světlý průměr vložek 14/18 cm</t>
  </si>
  <si>
    <t>1995455662</t>
  </si>
  <si>
    <t>12-3</t>
  </si>
  <si>
    <t>34</t>
  </si>
  <si>
    <t>314272521</t>
  </si>
  <si>
    <t>Komín dvouprůduchový z lehčeného betonu s integrovanou izolací s izostatickými vložkami ukončení v nadstřešní části komínu komínovým pláštěm z vláknitého betonu s krycí deskou a soupravou komínové hlavy bez větrací šachty výšky 100 cm imitace obezdění, světlý průměr vložek 14/16, 14/18, 16/16 cm</t>
  </si>
  <si>
    <t>kus</t>
  </si>
  <si>
    <t>1465765077</t>
  </si>
  <si>
    <t>35</t>
  </si>
  <si>
    <t>317168012</t>
  </si>
  <si>
    <t>Překlady keramické ploché osazené do maltového lože, výšky překladu 71 mm šířky 115 mm, délky 1250 mm</t>
  </si>
  <si>
    <t>817368591</t>
  </si>
  <si>
    <t>36</t>
  </si>
  <si>
    <t>317168014</t>
  </si>
  <si>
    <t>Překlady keramické ploché osazené do maltového lože, výšky překladu 71 mm šířky 115 mm, délky 1750 mm</t>
  </si>
  <si>
    <t>1232907107</t>
  </si>
  <si>
    <t>37</t>
  </si>
  <si>
    <t>317168051</t>
  </si>
  <si>
    <t>Překlady keramické vysoké osazené do maltového lože, šířky překladu 70 mm výšky 238 mm, délky 1000 mm</t>
  </si>
  <si>
    <t>291699714</t>
  </si>
  <si>
    <t>38</t>
  </si>
  <si>
    <t>317168052</t>
  </si>
  <si>
    <t>Překlady keramické vysoké osazené do maltového lože, šířky překladu 70 mm výšky 238 mm, délky 1250 mm</t>
  </si>
  <si>
    <t>-1118323388</t>
  </si>
  <si>
    <t>39</t>
  </si>
  <si>
    <t>317941123</t>
  </si>
  <si>
    <t>Osazování ocelových válcovaných nosníků na zdivu  I nebo IE nebo U nebo UE nebo L č. 14 až 22 nebo výšky do 220 mm</t>
  </si>
  <si>
    <t>-1755078520</t>
  </si>
  <si>
    <t>překlad OB/01 - 2xI140</t>
  </si>
  <si>
    <t>14,3*1,7*2/1000</t>
  </si>
  <si>
    <t>40</t>
  </si>
  <si>
    <t>M</t>
  </si>
  <si>
    <t>13010716</t>
  </si>
  <si>
    <t>ocel profilová IPN 140 jakost 11 375</t>
  </si>
  <si>
    <t>1994185392</t>
  </si>
  <si>
    <t>P</t>
  </si>
  <si>
    <t>Poznámka k položce:_x000D_
Hmotnost: 14,40 kg/m</t>
  </si>
  <si>
    <t>41</t>
  </si>
  <si>
    <t>317998122</t>
  </si>
  <si>
    <t>Izolace tepelná mezi překlady  z pěnového polystyrenu jakékoliv výšky, tloušťky přes 50 do 70 mm</t>
  </si>
  <si>
    <t>1989379151</t>
  </si>
  <si>
    <t>překlad OB/01</t>
  </si>
  <si>
    <t>1,7*0,14*2</t>
  </si>
  <si>
    <t>42</t>
  </si>
  <si>
    <t>342244101</t>
  </si>
  <si>
    <t>Příčky jednoduché z cihel děrovaných  klasických spojených na pero a drážku na maltu M5, pevnost cihel do P15, tl. příčky 80 mm</t>
  </si>
  <si>
    <t>-1877753561</t>
  </si>
  <si>
    <t xml:space="preserve">Poznámka k souboru cen:_x000D_
1. Množství jednotek se určuje v m2 plochy konstrukce. </t>
  </si>
  <si>
    <t>"m.č.110"  (0,225+2,7)*1,0</t>
  </si>
  <si>
    <t>43</t>
  </si>
  <si>
    <t>342244111</t>
  </si>
  <si>
    <t>Příčky jednoduché z cihel děrovaných  klasických spojených na pero a drážku na maltu M5, pevnost cihel do P15, tl. příčky 115 mm</t>
  </si>
  <si>
    <t>962247027</t>
  </si>
  <si>
    <t>"m.č.107"  (0,225+2,7)*(4,125*2+0,125*3+2*(1,625+2,125+0,125+2,0)-1,875)</t>
  </si>
  <si>
    <t>-(1,2*2,05+0,8*1,97*5+0,9*1,97)</t>
  </si>
  <si>
    <t>"m.č.109"  (0,225+2,7)*(1,05+9,5-1,625-2,7725)</t>
  </si>
  <si>
    <t>"m.č.110"  (0,225+2,7)*(9,5+0,125+1,75+2,25+0,125*2)</t>
  </si>
  <si>
    <t>-(1,0*0,625*4+0,875*0,625)</t>
  </si>
  <si>
    <t>"m.č.111"  (0,225+2,7)*3,6-0,875*0,625*2</t>
  </si>
  <si>
    <t>"m.č.112"  (0,225+2,7)*(2,125+0,125+1,75)-1,0*0,625</t>
  </si>
  <si>
    <t>"m.č.113"  (0,225+2,7)*(2,0+0,125+1,75)-1,0*0,625</t>
  </si>
  <si>
    <t>44</t>
  </si>
  <si>
    <t>342244121</t>
  </si>
  <si>
    <t>Příčky jednoduché z cihel děrovaných  klasických spojených na pero a drážku na maltu M5, pevnost cihel do P15, tl. příčky 140 mm</t>
  </si>
  <si>
    <t>-958609513</t>
  </si>
  <si>
    <t>"m.č.108"  (0,225+2,7)*2,25</t>
  </si>
  <si>
    <t>"m.č.111"  (0,225+2,7)*(2,25+9,5-1,625)</t>
  </si>
  <si>
    <t>45</t>
  </si>
  <si>
    <t>346481112</t>
  </si>
  <si>
    <t>Zaplentování rýh, potrubí, válcovaných nosníků, výklenků nebo nik  jakéhokoliv tvaru, na maltu ve stěnách nebo před stěnami keramickým a funkčně podobným pletivem</t>
  </si>
  <si>
    <t>-1913189677</t>
  </si>
  <si>
    <t>překladI 140</t>
  </si>
  <si>
    <t>0,15*1,7*2</t>
  </si>
  <si>
    <t>Vodorovné konstrukce</t>
  </si>
  <si>
    <t>46</t>
  </si>
  <si>
    <t>411R-5001</t>
  </si>
  <si>
    <t>Montáž polostropních panelů	(v ceně montážních prací je obsaženo uložení polostropních panelů (dle kladecího plánu, jejich směrové a výškové vyrovnání, podstojkování, použití jeřábu o nosnosti 30t), uložení a vyvázání kompletní horní výztuže, zřízení bednění okolo stropní konstrukce, dobetonování horní monolitické vrstvy (tl. 140 mm, beton B25, doprava mixy na stavbu, použití čerpadla 22m, rozprostření a hutnění betonu), odstranění stojek a odbednění.)</t>
  </si>
  <si>
    <t>kpl</t>
  </si>
  <si>
    <t>R-položka</t>
  </si>
  <si>
    <t>-1331604593</t>
  </si>
  <si>
    <t>47</t>
  </si>
  <si>
    <t>DOD2001</t>
  </si>
  <si>
    <t>polostropní panely beton LC 25/28, tl. 100 mm</t>
  </si>
  <si>
    <t>-1067694874</t>
  </si>
  <si>
    <t>48</t>
  </si>
  <si>
    <t>DOD2002</t>
  </si>
  <si>
    <t>horní výztuž stropu naohýbané pruty a nastříhané sítě,skutečnost dle kladecích plánů HV</t>
  </si>
  <si>
    <t>kg</t>
  </si>
  <si>
    <t>-1677733034</t>
  </si>
  <si>
    <t>Úpravy povrchů, podlahy a osazování výplní</t>
  </si>
  <si>
    <t>49</t>
  </si>
  <si>
    <t>611111121</t>
  </si>
  <si>
    <t>Vyspravení povrchu neomítaných vnitřních ploch  monolitických betonových nebo železobetonových konstrukcí rozetřením vysprávky do ztracena maltou cementovou lokálně v rozsahu vyspravované plochy do 30 % z celkové plochy stropů</t>
  </si>
  <si>
    <t>-1465998293</t>
  </si>
  <si>
    <t>16,4+3,35</t>
  </si>
  <si>
    <t>50</t>
  </si>
  <si>
    <t>611131111</t>
  </si>
  <si>
    <t>Podkladní a spojovací vrstva vnitřních omítaných ploch  polymercementový spojovací můstek nanášený ručně stropů</t>
  </si>
  <si>
    <t>-919732291</t>
  </si>
  <si>
    <t>51</t>
  </si>
  <si>
    <t>611142001</t>
  </si>
  <si>
    <t>Potažení vnitřních ploch pletivem  v ploše nebo pruzích, na plném podkladu sklovláknitým vtlačením do tmelu stropů</t>
  </si>
  <si>
    <t>179534709</t>
  </si>
  <si>
    <t>52</t>
  </si>
  <si>
    <t>611341321</t>
  </si>
  <si>
    <t>Omítka sádrová nebo vápenosádrová vnitřních ploch  nanášená strojně jednovrstvá, tloušťky do 10 mm hladká vodorovných konstrukcí stropů rovných</t>
  </si>
  <si>
    <t>1540723716</t>
  </si>
  <si>
    <t>53</t>
  </si>
  <si>
    <t>612131302</t>
  </si>
  <si>
    <t>Podkladní a spojovací vrstva vnitřních omítaných ploch  cementový postřik nanášený strojně síťovitě (pokrytí plochy 50 až 75 %) stěn</t>
  </si>
  <si>
    <t>-1530149413</t>
  </si>
  <si>
    <t>vyrovnání nerovností</t>
  </si>
  <si>
    <t>"m.č.107"  2,7*2*(4,125+1,5+2,25+2,125)-(1,2*2,05+0,8*1,97*4+0,9*1,97*2)</t>
  </si>
  <si>
    <t>"m.č.108"  2,7*2*(1,875+2,25)-0,9*1,97</t>
  </si>
  <si>
    <t>"m.č.109"  2,7*2*(2,25*1,05+2,25+1,75+3,0)-0,8*1,97</t>
  </si>
  <si>
    <t>"m.č.110"  2,7*2*(9,5+2,25)-(0,875*0,625+1,0*0,625*4+0,8*1,97)</t>
  </si>
  <si>
    <t>"m.č.111"  2,7*2*(9,5-1,625+3,6)-(0,875*0,625*2+0,9*2,0)</t>
  </si>
  <si>
    <t>"m.č.112"  2,7*2*(1,75+2,125)-(1,0*0,625+0,9*1,97)</t>
  </si>
  <si>
    <t>"m.č.113"  2,7*2*(1,75+2,0)-(1,0*0,625+0,8*1,97)</t>
  </si>
  <si>
    <t>ostění</t>
  </si>
  <si>
    <t>0,5*(1,0*6*0,625*2*6+0,875*3+0,625*2*3+0,9+2,05*2)</t>
  </si>
  <si>
    <t>54</t>
  </si>
  <si>
    <t>612131321</t>
  </si>
  <si>
    <t>Podkladní a spojovací vrstva vnitřních omítaných ploch  penetrace akrylát-silikonová nanášená strojně stěn</t>
  </si>
  <si>
    <t>-889723010</t>
  </si>
  <si>
    <t>55</t>
  </si>
  <si>
    <t>612311131</t>
  </si>
  <si>
    <t>Potažení vnitřních ploch štukem tloušťky do 3 mm svislých konstrukcí stěn</t>
  </si>
  <si>
    <t>-119904231</t>
  </si>
  <si>
    <t>393,836</t>
  </si>
  <si>
    <t>méně obklady</t>
  </si>
  <si>
    <t>-235,484</t>
  </si>
  <si>
    <t>56</t>
  </si>
  <si>
    <t>612321321</t>
  </si>
  <si>
    <t>Omítka vápenocementová vnitřních ploch  nanášená strojně jednovrstvá, tloušťky do 10 mm hladká svislých konstrukcí stěn</t>
  </si>
  <si>
    <t>1891267129</t>
  </si>
  <si>
    <t>57</t>
  </si>
  <si>
    <t>619996145</t>
  </si>
  <si>
    <t>Ochrana stavebních konstrukcí a samostatných prvků včetně pozdějšího odstranění obalením geotextilií samostatných konstrukcí a prvků</t>
  </si>
  <si>
    <t>-398209528</t>
  </si>
  <si>
    <t>základová deska</t>
  </si>
  <si>
    <t>15,025*7,3</t>
  </si>
  <si>
    <t>58</t>
  </si>
  <si>
    <t>622221011</t>
  </si>
  <si>
    <t>Montáž kontaktního zateplení lepením a mechanickým kotvením z desek z minerální vlny s podélnou orientací vláken na vnější stěny, tloušťky desek přes 40 do 80 mm</t>
  </si>
  <si>
    <t>1730881205</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</si>
  <si>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5%,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profilů, tyto se ocení příslušnými cenami této části katalogu. 3. V cenách 621 25-1101 až -1107 jsou započteny náklady na osazení a dodávku tepelněizolačních zátek v počtu 10 ks/m2 pro podhledy. 4. V cenách 622 25-1101 až -1107 jsou započteny náklady na osazení a dodávku tepelněizolačních zátek v počtu 8 ks/m2 pro stěny. 5. Kombinovaná deska je např. sendvičově uspořádaná deska tvořena izolačním jádrem z grafitového polystyrenu a krycí deskou z minerální vlny. </t>
  </si>
  <si>
    <t>pod dřevěný obklad</t>
  </si>
  <si>
    <t>strana bez kamene</t>
  </si>
  <si>
    <t>3,6*14,75-0,9*2,0</t>
  </si>
  <si>
    <t>ostatní strany</t>
  </si>
  <si>
    <t>(2,9+3,1)/2*(7,1+0,16)-(0,875*0,625*3)</t>
  </si>
  <si>
    <t>2,9*15,1-(1,0*0,625*6)</t>
  </si>
  <si>
    <t>59</t>
  </si>
  <si>
    <t>63148160</t>
  </si>
  <si>
    <t>deska tepelně izolační minerální provětrávaných fasád λ=0,033-0,035 tl 80mm</t>
  </si>
  <si>
    <t>2013770074</t>
  </si>
  <si>
    <t>111,479*1,02 'Přepočtené koeficientem množství</t>
  </si>
  <si>
    <t>60</t>
  </si>
  <si>
    <t>622631011</t>
  </si>
  <si>
    <t>Spárování vnějších ploch pohledového zdiva  z tvárnic nebo kamene, spárovací maltou stěn</t>
  </si>
  <si>
    <t>440057566</t>
  </si>
  <si>
    <t xml:space="preserve">Poznámka k souboru cen:_x000D_
1. Ceny jsou určeny pro ocenění dodatečného povrchového spárování vnějších ploch pohledového zdiva spárovací maltou. </t>
  </si>
  <si>
    <t>kamenné zdivo</t>
  </si>
  <si>
    <t>(0,125+0,225+0,45)*(6,85-0,3+15,1)*2</t>
  </si>
  <si>
    <t>((0,225+2,7)*(2,25+1,355+2,57)-1,355*2,115)*2</t>
  </si>
  <si>
    <t>61</t>
  </si>
  <si>
    <t>632441220</t>
  </si>
  <si>
    <t>Potěr anhydritový samonivelační litý tř. C 25, tl. přes 45 do 50 mm</t>
  </si>
  <si>
    <t>1402104751</t>
  </si>
  <si>
    <t>skladba P1</t>
  </si>
  <si>
    <t>15,3+3,75+3,35</t>
  </si>
  <si>
    <t>skladba P2</t>
  </si>
  <si>
    <t>4,2+15,0+20+16,4</t>
  </si>
  <si>
    <t>62</t>
  </si>
  <si>
    <t>632441292</t>
  </si>
  <si>
    <t>Potěr anhydritový samonivelační litý Příplatek k cenám za každých dalších i započatých 5 mm tloušťky přes 50 mm tř. C 25</t>
  </si>
  <si>
    <t>1195316967</t>
  </si>
  <si>
    <t>P1 - 70 mm (4x5mm=20 mm)</t>
  </si>
  <si>
    <t>22,4*4</t>
  </si>
  <si>
    <t>P2 - 60 mm (2x5mm=10 mm)</t>
  </si>
  <si>
    <t>55,6*2</t>
  </si>
  <si>
    <t>63</t>
  </si>
  <si>
    <t>642942611</t>
  </si>
  <si>
    <t>Osazování zárubní nebo rámů kovových dveřních  lisovaných nebo z úhelníků bez dveřních křídel na montážní pěnu, plochy otvoru do 2,5 m2</t>
  </si>
  <si>
    <t>304153309</t>
  </si>
  <si>
    <t xml:space="preserve">Poznámka k souboru cen:_x000D_
1. Ceny lze použít i pro osazování zárubní a rámů do stěn z prefabrikovaných 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tyto se oceňují ve specifikaci. 6. V ceně -2951 jsou započteny náklady na usazení a vyvážení, včetně kotevního materiálu. 7. V ceně -2951 nejsou započteny náklady na připravenost stavebního otvoru, natažení jádrové a vrchní jemné omítky, tyto náklady se oceňují cenami části A04 Úpravy povrchů. </t>
  </si>
  <si>
    <t>2+2+1+1</t>
  </si>
  <si>
    <t>64</t>
  </si>
  <si>
    <t>DOD61201</t>
  </si>
  <si>
    <t>zárubeň hliníková obložková do mokra vč. doraz. těsnění 800x1970x125</t>
  </si>
  <si>
    <t>-577848757</t>
  </si>
  <si>
    <t>65</t>
  </si>
  <si>
    <t>DOD61202</t>
  </si>
  <si>
    <t>zárubeň hliníková obložková do mokra vč. doraz. těsnění 900x1970x125</t>
  </si>
  <si>
    <t>467218602</t>
  </si>
  <si>
    <t>66</t>
  </si>
  <si>
    <t>642945111</t>
  </si>
  <si>
    <t>Osazování ocelových zárubní protipožárních nebo protiplynových dveří  do vynechaného otvoru, s obetonováním, dveří jednokřídlových do 2,5 m2</t>
  </si>
  <si>
    <t>1822537136</t>
  </si>
  <si>
    <t xml:space="preserve">Poznámka k souboru cen:_x000D_
1. Ceny jsou určeny pro jakýkoliv způsob provedení, např. s uklínováním, s případným přivařením k obnažené výztuži, se zalitím, resp. zabetonováním, včetně bednění. 2. V cenách jsou započteny i náklady na manipulační dopravu, na kotvení zárubně do zdiva. 3. V cenách není započtena dodávka zárubní, která se oceňuje ve specifikaci. 4. Vyvěšení a zavěšení dveřního křídla (křídel) je započteno v cenách za osazení. 5. Ceny lze použít i pro osazení zárubně včetně křídla (křídel), které nelze vyvěsit. 6. Kompletace zárubně s křídlem (křídly) se ocení cenami katalogu PSV 800-767 Konstrukce zámečnické - montáž. </t>
  </si>
  <si>
    <t>67</t>
  </si>
  <si>
    <t>55331402</t>
  </si>
  <si>
    <t>zárubeň ocelová pro běžné zdění a porobeton s drážkou 100 levá/pravá 800</t>
  </si>
  <si>
    <t>-572804809</t>
  </si>
  <si>
    <t>Ostatní konstrukce a práce, bourání</t>
  </si>
  <si>
    <t>68</t>
  </si>
  <si>
    <t>941111131</t>
  </si>
  <si>
    <t>Montáž lešení řadového trubkového lehkého pracovního s podlahami  s provozním zatížením tř. 3 do 200 kg/m2 šířky tř. W12 přes 1,2 do 1,5 m, výšky do 10 m</t>
  </si>
  <si>
    <t>-483426403</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</si>
  <si>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</si>
  <si>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(3,2-1,5)*(15,1*2+7,3*2+1,5*8)</t>
  </si>
  <si>
    <t>69</t>
  </si>
  <si>
    <t>941111231</t>
  </si>
  <si>
    <t>Montáž lešení řadového trubkového lehkého pracovního s podlahami  s provozním zatížením tř. 3 do 200 kg/m2 Příplatek za první a každý další den použití lešení k ceně -1131</t>
  </si>
  <si>
    <t>-897069786</t>
  </si>
  <si>
    <t>96,56*30 'Přepočtené koeficientem množství</t>
  </si>
  <si>
    <t>70</t>
  </si>
  <si>
    <t>941111831</t>
  </si>
  <si>
    <t>Demontáž lešení řadového trubkového lehkého pracovního s podlahami  s provozním zatížením tř. 3 do 200 kg/m2 šířky tř. W12 přes 1,2 do 1,5 m, výšky do 10 m</t>
  </si>
  <si>
    <t>1054489027</t>
  </si>
  <si>
    <t xml:space="preserve">Poznámka k souboru cen:_x000D_
1. Demontáž lešení řadového trubkového lehkého výšky přes 25 m se oceňuje individuálně. </t>
  </si>
  <si>
    <t>71</t>
  </si>
  <si>
    <t>949101111</t>
  </si>
  <si>
    <t>Lešení pomocné pracovní pro objekty pozemních staveb  pro zatížení do 150 kg/m2, o výšce lešeňové podlahy do 1,9 m</t>
  </si>
  <si>
    <t>-762175501</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</si>
  <si>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</si>
  <si>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15,3+4,2+15+20+16,4+3,75+3,35</t>
  </si>
  <si>
    <t>72</t>
  </si>
  <si>
    <t>952901111</t>
  </si>
  <si>
    <t>Vyčištění budov nebo objektů před předáním do užívání  budov bytové nebo občanské výstavby, světlé výšky podlaží do 4 m</t>
  </si>
  <si>
    <t>-1566089384</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</si>
  <si>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 6. V ceně -1311 jsou započteny náklady na zametení a čištění dlažeb, umytí, vyčištění okenních a dveřních rámů a zařizovacích předmětů. 7. V ceně -1411 jsou započteny náklady na vynesení zbytků stavebního rumu, kropení a 2x zametení podlah, oprášení stěn a výplní otvorů. </t>
  </si>
  <si>
    <t>7,1*15,1</t>
  </si>
  <si>
    <t>73</t>
  </si>
  <si>
    <t>953943211</t>
  </si>
  <si>
    <t>Osazování drobných kovových předmětů  kotvených do stěny hasicího přístroje</t>
  </si>
  <si>
    <t>1892985190</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</si>
  <si>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</si>
  <si>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74</t>
  </si>
  <si>
    <t>44932114</t>
  </si>
  <si>
    <t>přístroj hasicí ruční práškový PG 6 LE</t>
  </si>
  <si>
    <t>-642302985</t>
  </si>
  <si>
    <t>75</t>
  </si>
  <si>
    <t>986R-0101</t>
  </si>
  <si>
    <t>Publicita (bilbord a pamětní deska) (dod+mtž)</t>
  </si>
  <si>
    <t>-2008587623</t>
  </si>
  <si>
    <t>998</t>
  </si>
  <si>
    <t>Přesun hmot</t>
  </si>
  <si>
    <t>76</t>
  </si>
  <si>
    <t>998011001</t>
  </si>
  <si>
    <t>Přesun hmot pro budovy občanské výstavby, bydlení, výrobu a služby  s nosnou svislou konstrukcí zděnou z cihel, tvárnic nebo kamene vodorovná dopravní vzdálenost do 100 m pro budovy výšky do 6 m</t>
  </si>
  <si>
    <t>1877822714</t>
  </si>
  <si>
    <t xml:space="preserve">Poznámka k souboru cen:_x000D_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</si>
  <si>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</si>
  <si>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</si>
  <si>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711</t>
  </si>
  <si>
    <t>Izolace proti vodě, vlhkosti a plynům</t>
  </si>
  <si>
    <t>77</t>
  </si>
  <si>
    <t>711111011</t>
  </si>
  <si>
    <t>Provedení izolace proti zemní vlhkosti natěradly a tmely za studena  na ploše vodorovné V nátěrem suspensí asfaltovou</t>
  </si>
  <si>
    <t>2032706009</t>
  </si>
  <si>
    <t>na desku</t>
  </si>
  <si>
    <t>(14,375+0,4+0,1)*(6,5+0,4)</t>
  </si>
  <si>
    <t>78</t>
  </si>
  <si>
    <t>711112012</t>
  </si>
  <si>
    <t>Provedení izolace proti zemní vlhkosti natěradly a tmely za studena  na ploše svislé S nátěrem tekutou lepenkou</t>
  </si>
  <si>
    <t>766450405</t>
  </si>
  <si>
    <t>0,75*(14,375+0,4+6,5+0,4)</t>
  </si>
  <si>
    <t>79</t>
  </si>
  <si>
    <t>11163153</t>
  </si>
  <si>
    <t>emulze asfaltová penetrační</t>
  </si>
  <si>
    <t>litr</t>
  </si>
  <si>
    <t>-1269643481</t>
  </si>
  <si>
    <t>(102,638+16,256)*0,3</t>
  </si>
  <si>
    <t>35,668*1,03 'Přepočtené koeficientem množství</t>
  </si>
  <si>
    <t>80</t>
  </si>
  <si>
    <t>711141559</t>
  </si>
  <si>
    <t>Provedení izolace proti zemní vlhkosti pásy přitavením  NAIP na ploše vodorovné V</t>
  </si>
  <si>
    <t>886654758</t>
  </si>
  <si>
    <t>81</t>
  </si>
  <si>
    <t>711142559</t>
  </si>
  <si>
    <t>Provedení izolace proti zemní vlhkosti pásy přitavením  NAIP na ploše svislé S</t>
  </si>
  <si>
    <t>1768827696</t>
  </si>
  <si>
    <t>82</t>
  </si>
  <si>
    <t>62856011</t>
  </si>
  <si>
    <t>pás asfaltový natavitelný modifikovaný SBS tl 4,0mm s vložkou z hliníkové fólie, hliníkové fólie s textilií a spalitelnou PE fólií nebo jemnozrnný minerálním posypem na horním povrchu</t>
  </si>
  <si>
    <t>510142351</t>
  </si>
  <si>
    <t>102,638+16,256</t>
  </si>
  <si>
    <t>83</t>
  </si>
  <si>
    <t>998711101</t>
  </si>
  <si>
    <t>Přesun hmot pro izolace proti vodě, vlhkosti a plynům  stanovený z hmotnosti přesunovaného materiálu vodorovná dopravní vzdálenost do 50 m v objektech výšky do 6 m</t>
  </si>
  <si>
    <t>-1048537260</t>
  </si>
  <si>
    <t>84</t>
  </si>
  <si>
    <t>998711181</t>
  </si>
  <si>
    <t>Přesun hmot pro izolace proti vodě, vlhkosti a plynům  stanovený z hmotnosti přesunovaného materiálu Příplatek k cenám za přesun prováděný bez použití mechanizace pro jakoukoliv výšku objektu</t>
  </si>
  <si>
    <t>671105049</t>
  </si>
  <si>
    <t>712</t>
  </si>
  <si>
    <t>Povlakové krytiny</t>
  </si>
  <si>
    <t>85</t>
  </si>
  <si>
    <t>712331101</t>
  </si>
  <si>
    <t>Provedení povlakové krytiny střech plochých do 10° pásy na sucho  AIP nebo NAIP</t>
  </si>
  <si>
    <t>-76356070</t>
  </si>
  <si>
    <t xml:space="preserve">Poznámka k souboru cen:_x000D_
1. Povlakové krytiny střech jednotlivě do 10 m2 se oceňují skladebně cenou příslušné izolace a cenou 712 39-9096 Příplatek za plochu do 10 m2, a to jen při položení pásů za použití natěradel nebo tmelů za horka. </t>
  </si>
  <si>
    <t>dočasná parozábrana</t>
  </si>
  <si>
    <t>14,75*6,85*2</t>
  </si>
  <si>
    <t>86</t>
  </si>
  <si>
    <t>62853004</t>
  </si>
  <si>
    <t>pás asfaltový natavitelný modifikovaný SBS tl 4,0mm s vložkou ze skleněné tkaniny a spalitelnou PE fólií nebo jemnozrnný minerálním posypem na horním povrchu</t>
  </si>
  <si>
    <t>-1217039302</t>
  </si>
  <si>
    <t>202,075*1,15 'Přepočtené koeficientem množství</t>
  </si>
  <si>
    <t>87</t>
  </si>
  <si>
    <t>712341559</t>
  </si>
  <si>
    <t>Provedení povlakové krytiny střech plochých do 10° pásy přitavením  NAIP v plné ploše</t>
  </si>
  <si>
    <t>838828473</t>
  </si>
  <si>
    <t xml:space="preserve">Poznámka k souboru cen:_x000D_
1. Povlakové krytiny střech jednotlivě do 10 m2 se oceňují skladebně cenou příslušné izolace a cenou 712 39-9097 Příplatek za plochu do 10 m2. </t>
  </si>
  <si>
    <t>14,75*6,85</t>
  </si>
  <si>
    <t>88</t>
  </si>
  <si>
    <t>62855008</t>
  </si>
  <si>
    <t>pás asfaltový natavitelný modifikovaný SBS tl 5,2mm s vložkou z polyesterové rohože a hrubozrnným břidličným posypem na horním povrchu</t>
  </si>
  <si>
    <t>-675354273</t>
  </si>
  <si>
    <t>101,038*1,15 'Přepočtené koeficientem množství</t>
  </si>
  <si>
    <t>89</t>
  </si>
  <si>
    <t>712391587</t>
  </si>
  <si>
    <t>Provedení povlakové krytiny střech plochých do 10° -ostatní práce  přibití pásů AIP, NAIP nebo folie hřebíky (drátěnkami)</t>
  </si>
  <si>
    <t>-1562194062</t>
  </si>
  <si>
    <t xml:space="preserve">Poznámka k souboru cen:_x000D_
1. Cenami -9095 až -9097 lze oceňovat jen tehdy, nepřesáhne-li součet plochy vodorovné a svislé izolační vrstvy 10 m2. 2. Cenou -9095 až -9097 nelze oceňovat opravy a údržbu povlakové krytiny. </t>
  </si>
  <si>
    <t>90</t>
  </si>
  <si>
    <t>31411510</t>
  </si>
  <si>
    <t>hřebík do krytiny s velkou hlavou 2x20mm</t>
  </si>
  <si>
    <t>-1427869902</t>
  </si>
  <si>
    <t>101,038*0,04 'Přepočtené koeficientem množství</t>
  </si>
  <si>
    <t>91</t>
  </si>
  <si>
    <t>998712101</t>
  </si>
  <si>
    <t>Přesun hmot pro povlakové krytiny stanovený z hmotnosti přesunovaného materiálu vodorovná dopravní vzdálenost do 50 m v objektech výšky do 6 m</t>
  </si>
  <si>
    <t>-408393271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</si>
  <si>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</si>
  <si>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92</t>
  </si>
  <si>
    <t>998712181</t>
  </si>
  <si>
    <t>Přesun hmot pro povlakové krytiny stanovený z hmotnosti přesunovaného materiálu Příplatek k cenám za přesun prováděný bez použití mechanizace pro jakoukoliv výšku objektu</t>
  </si>
  <si>
    <t>-1845618014</t>
  </si>
  <si>
    <t>713</t>
  </si>
  <si>
    <t>Izolace tepelné</t>
  </si>
  <si>
    <t>93</t>
  </si>
  <si>
    <t>713121111</t>
  </si>
  <si>
    <t>Montáž tepelné izolace podlah rohožemi, pásy, deskami, dílci, bloky (izolační materiál ve specifikaci) kladenými volně jednovrstvá</t>
  </si>
  <si>
    <t>1745405571</t>
  </si>
  <si>
    <t>skladba P1 - P2</t>
  </si>
  <si>
    <t>15,3+4,2+15,0+20,0+16,4+3,75+3,35</t>
  </si>
  <si>
    <t>skladba stropu</t>
  </si>
  <si>
    <t>14,75*6,85*1,3</t>
  </si>
  <si>
    <t>94</t>
  </si>
  <si>
    <t>28376354</t>
  </si>
  <si>
    <t>deska perimetrická spodních staveb, podlah a plochých střech 200kPa λ=0,034 tl 100mm</t>
  </si>
  <si>
    <t>-1054414702</t>
  </si>
  <si>
    <t>78*1,02 'Přepočtené koeficientem množství</t>
  </si>
  <si>
    <t>95</t>
  </si>
  <si>
    <t>713121121</t>
  </si>
  <si>
    <t>Montáž tepelné izolace podlah rohožemi, pásy, deskami, dílci, bloky (izolační materiál ve specifikaci) kladenými volně dvouvrstvá</t>
  </si>
  <si>
    <t>-1569722849</t>
  </si>
  <si>
    <t xml:space="preserve">Poznámka k souboru cen:_x000D_
1. Množství tepelné izolace podlah okrajovými pásky k ceně -1211 se určuje v m projektované délky obložení (bez přesahů) na obvodu podlahy. </t>
  </si>
  <si>
    <t>96</t>
  </si>
  <si>
    <t>63148103</t>
  </si>
  <si>
    <t>deska tepelně izolační minerální univerzální λ=0,038-0,039 tl 80mm</t>
  </si>
  <si>
    <t>434980365</t>
  </si>
  <si>
    <t>131,349*2,04 'Přepočtené koeficientem množství</t>
  </si>
  <si>
    <t>97</t>
  </si>
  <si>
    <t>713121211</t>
  </si>
  <si>
    <t>Montáž tepelné izolace podlah okrajovými pásky kladenými volně</t>
  </si>
  <si>
    <t>222726556</t>
  </si>
  <si>
    <t>"m.č.107"  2*(1,625+2,125+0,125+2,0+4,125)</t>
  </si>
  <si>
    <t>"m.č.108"  2*(1,875+2,25)</t>
  </si>
  <si>
    <t>"m.č.109"  2*(2,25+0,125+1,6+0,2+1,6+0,2+1,0+2,25+1,05)</t>
  </si>
  <si>
    <t>"m.č.110"  2*(9,5+2,25+1,0)</t>
  </si>
  <si>
    <t>"m.č.111"  2*(9,5-1,625+3,6)</t>
  </si>
  <si>
    <t>"m.č.112"  2*(1,75+2,125)</t>
  </si>
  <si>
    <t>"m.č.113"  2*(1,75+2,0)</t>
  </si>
  <si>
    <t>98</t>
  </si>
  <si>
    <t>28375942</t>
  </si>
  <si>
    <t>deska EPS 100 fasádní λ=0,037 tl 20mm</t>
  </si>
  <si>
    <t>-1829548543</t>
  </si>
  <si>
    <t>112,500*0,1</t>
  </si>
  <si>
    <t>99</t>
  </si>
  <si>
    <t>713131151</t>
  </si>
  <si>
    <t>Montáž tepelné izolace stěn rohožemi, pásy, deskami, dílci, bloky (izolační materiál ve specifikaci) vložením jednovrstvě</t>
  </si>
  <si>
    <t>187314036</t>
  </si>
  <si>
    <t>po obvodu sokl + mezi bednícími dílci 100 mm</t>
  </si>
  <si>
    <t>(0,5+0,125+0,225+0,45)*(15,1-0,55+6,85-0,3)</t>
  </si>
  <si>
    <t>po obvodu mezi cihly 120 mm</t>
  </si>
  <si>
    <t>(2,7-0,45)*(15,1-0,55+6,85-0,3)</t>
  </si>
  <si>
    <t>strana bez kamene 80mm</t>
  </si>
  <si>
    <t>ostatní strany 80mm</t>
  </si>
  <si>
    <t>(2,9+3,1)/2*(7,1+0,2)-1,2*2,05</t>
  </si>
  <si>
    <t>100</t>
  </si>
  <si>
    <t>28375950</t>
  </si>
  <si>
    <t>deska EPS 100 fasádní λ=0,037 tl 100mm</t>
  </si>
  <si>
    <t>1372544114</t>
  </si>
  <si>
    <t>po obvodu sokl + mezi bednícími dílci</t>
  </si>
  <si>
    <t>27,43*1,1 'Přepočtené koeficientem množství</t>
  </si>
  <si>
    <t>101</t>
  </si>
  <si>
    <t>63148162</t>
  </si>
  <si>
    <t>deska tepelně izolační minerální provětrávaných fasád λ=0,033-0,035 tl 120mm</t>
  </si>
  <si>
    <t>1280202265</t>
  </si>
  <si>
    <t>po obvodu mezi cihly</t>
  </si>
  <si>
    <t>102</t>
  </si>
  <si>
    <t>1273113535</t>
  </si>
  <si>
    <t>130,919*1,02 'Přepočtené koeficientem množství</t>
  </si>
  <si>
    <t>103</t>
  </si>
  <si>
    <t>713131161</t>
  </si>
  <si>
    <t>Montáž tepelné izolace stěn připevněné sponkami parotěsná reflexní, tloušťka izolace do 5 mm</t>
  </si>
  <si>
    <t>-1492535214</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</si>
  <si>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</si>
  <si>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104</t>
  </si>
  <si>
    <t>28329040</t>
  </si>
  <si>
    <t>fólie kontaktní difuzně propustná pro doplňkovou hydroizolační vrstvu skládaných větraných fasád s otevřenými spárami (spára max 50 mm, max.40% plochy)</t>
  </si>
  <si>
    <t>-1169837076</t>
  </si>
  <si>
    <t>130,919*1,05 'Přepočtené koeficientem množství</t>
  </si>
  <si>
    <t>105</t>
  </si>
  <si>
    <t>998713101</t>
  </si>
  <si>
    <t>Přesun hmot pro izolace tepelné stanovený z hmotnosti přesunovaného materiálu vodorovná dopravní vzdálenost do 50 m v objektech výšky do 6 m</t>
  </si>
  <si>
    <t>-2050558253</t>
  </si>
  <si>
    <t>106</t>
  </si>
  <si>
    <t>998713181</t>
  </si>
  <si>
    <t>Přesun hmot pro izolace tepelné stanovený z hmotnosti přesunovaného materiálu Příplatek k cenám za přesun prováděný bez použití mechanizace pro jakoukoliv výšku objektu</t>
  </si>
  <si>
    <t>-1019238927</t>
  </si>
  <si>
    <t>741</t>
  </si>
  <si>
    <t>Elektroinstalace - silnoproud</t>
  </si>
  <si>
    <t>107</t>
  </si>
  <si>
    <t>741410041</t>
  </si>
  <si>
    <t>Montáž uzemňovacího vedení s upevněním, propojením a připojením pomocí svorek v zemi s izolací spojů drátu nebo lana Ø do 10 mm v městské zástavbě</t>
  </si>
  <si>
    <t>1088833179</t>
  </si>
  <si>
    <t>(15,025*2+7,3*2+0,8*2)*1,1</t>
  </si>
  <si>
    <t>108</t>
  </si>
  <si>
    <t>35441072</t>
  </si>
  <si>
    <t>drát pro hromosvod FeZn D 8mm</t>
  </si>
  <si>
    <t>313058228</t>
  </si>
  <si>
    <t>49,115*0,4</t>
  </si>
  <si>
    <t>19,646*1,05 'Přepočtené koeficientem množství</t>
  </si>
  <si>
    <t>109</t>
  </si>
  <si>
    <t>998741101</t>
  </si>
  <si>
    <t>Přesun hmot pro silnoproud stanovený z hmotnosti přesunovaného materiálu vodorovná dopravní vzdálenost do 50 m v objektech výšky do 6 m</t>
  </si>
  <si>
    <t>142096834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</si>
  <si>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</si>
  <si>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110</t>
  </si>
  <si>
    <t>998741181</t>
  </si>
  <si>
    <t>Přesun hmot pro silnoproud stanovený z hmotnosti přesunovaného materiálu Příplatek k ceně za přesun prováděný bez použití mechanizace pro jakoukoliv výšku objektu</t>
  </si>
  <si>
    <t>419171275</t>
  </si>
  <si>
    <t>762</t>
  </si>
  <si>
    <t>Konstrukce tesařské</t>
  </si>
  <si>
    <t>111</t>
  </si>
  <si>
    <t>762332142</t>
  </si>
  <si>
    <t>Montáž vázaných konstrukcí krovů  střech pultových, sedlových, valbových, stanových čtvercového nebo obdélníkového půdorysu, z řeziva hraněného s použitím ocelových spojek (spojky ve specifikaci), průřezové plochy přes 120 do 224 cm2</t>
  </si>
  <si>
    <t>21530571</t>
  </si>
  <si>
    <t xml:space="preserve">Poznámka k souboru cen:_x000D_
1. V cenách nejsou započteny náklady na montáž kotevních želez s připojením k dřevěné konstrukci; tyto se ocení příslušnými položkami souboru cen 762 08-5 tohoto katalogu. 2. V cenách 762 33-5 nejsou započteny náklady na podpory (např. vazníky). </t>
  </si>
  <si>
    <t>pozdnice</t>
  </si>
  <si>
    <t>15,9*3</t>
  </si>
  <si>
    <t>krokve</t>
  </si>
  <si>
    <t>9,0*19</t>
  </si>
  <si>
    <t>112</t>
  </si>
  <si>
    <t>60512130</t>
  </si>
  <si>
    <t>hranol stavební řezivo průřezu do 224cm2 do dl 6m</t>
  </si>
  <si>
    <t>-1619237895</t>
  </si>
  <si>
    <t>0,14*0,16*15,9</t>
  </si>
  <si>
    <t>0,14*0,14*15,9*2</t>
  </si>
  <si>
    <t>0,12*0,16*9,0*19</t>
  </si>
  <si>
    <t>4,262*1,05 'Přepočtené koeficientem množství</t>
  </si>
  <si>
    <t>113</t>
  </si>
  <si>
    <t>762341250</t>
  </si>
  <si>
    <t>Bednění a laťování montáž bednění střech rovných a šikmých sklonu do 60° s vyřezáním otvorů z prken hoblovaných</t>
  </si>
  <si>
    <t>2032034045</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</si>
  <si>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 </t>
  </si>
  <si>
    <t>9,0*15,9</t>
  </si>
  <si>
    <t>114</t>
  </si>
  <si>
    <t>60511088</t>
  </si>
  <si>
    <t>řezivo jehličnaté boční omítané š 80-160mm tl 23mm dl 3-3,5m</t>
  </si>
  <si>
    <t>1194547791</t>
  </si>
  <si>
    <t>143,100*0,024</t>
  </si>
  <si>
    <t>3,434*1,05 'Přepočtené koeficientem množství</t>
  </si>
  <si>
    <t>115</t>
  </si>
  <si>
    <t>762395000</t>
  </si>
  <si>
    <t>Spojovací prostředky krovů, bednění a laťování, nadstřešních konstrukcí  svory, prkna, hřebíky, pásová ocel, vruty</t>
  </si>
  <si>
    <t>1559426622</t>
  </si>
  <si>
    <t xml:space="preserve">Poznámka k souboru cen:_x000D_
1. Cena je určena pro montážní ceny souborů cen: a) 762 33- Montáž vázaných konstrukcí krovů, b) 762 34- Bednění a laťování, ceny -1210 až -2441, c) 762 35- Montáž nadstřešních konstrukcí, d) 762 36- Montáž spádových klínů. 2. Ochrana konstrukce se oceňuje samostatně, např. položkami 762 08-3 Impregnace řeziva tohoto katalogu nebo příslušnými položkami katalogu 800-783 Nátěry. </t>
  </si>
  <si>
    <t>4,475+3,606</t>
  </si>
  <si>
    <t>116</t>
  </si>
  <si>
    <t>998762101</t>
  </si>
  <si>
    <t>Přesun hmot pro konstrukce tesařské  stanovený z hmotnosti přesunovaného materiálu vodorovná dopravní vzdálenost do 50 m v objektech výšky do 6 m</t>
  </si>
  <si>
    <t>-1508562448</t>
  </si>
  <si>
    <t>117</t>
  </si>
  <si>
    <t>998762181</t>
  </si>
  <si>
    <t>Přesun hmot pro konstrukce tesařské  stanovený z hmotnosti přesunovaného materiálu Příplatek k cenám za přesun prováděný bez použití mechanizace pro jakoukoliv výšku objektu</t>
  </si>
  <si>
    <t>-550150357</t>
  </si>
  <si>
    <t>763</t>
  </si>
  <si>
    <t>Konstrukce suché výstavby</t>
  </si>
  <si>
    <t>118</t>
  </si>
  <si>
    <t>763113343</t>
  </si>
  <si>
    <t>Příčka instalační ze sádrokartonových desek  s nosnou konstrukcí ze zdvojených ocelových profilů UW, CW s mezerou, CW profily navzájem spojeny páskem sádry dvojitě opláštěná deskami impregnovanými H2 tl. 2 x 12,5 mm, EI 60, příčka tl. 205 mm, profil 75 TI tl. 60 mm, Rw 54 dB</t>
  </si>
  <si>
    <t>-1298825743</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</si>
  <si>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</si>
  <si>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skladba SDK.3 - m.č.109</t>
  </si>
  <si>
    <t>2,7*1,0*2+0,2*2</t>
  </si>
  <si>
    <t>119</t>
  </si>
  <si>
    <t>763121467</t>
  </si>
  <si>
    <t>Stěna předsazená ze sádrokartonových desek s nosnou konstrukcí z ocelových profilů CW, UW dvojitě opláštěná deskami protipožárními impregnovanými DFH2 tl. 2 x 12,5 mm, TI tl. 50 mm 45 kg/m3, EI 45 stěna tl. 125 mm, profil 100</t>
  </si>
  <si>
    <t>711460792</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</si>
  <si>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</si>
  <si>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skladba SDK.1 - m.č. 109</t>
  </si>
  <si>
    <t>2,7*1,15</t>
  </si>
  <si>
    <t xml:space="preserve">skladba SDK.2 </t>
  </si>
  <si>
    <t>"m.č.108"  1,2*1,0+0,2*(1,0+1,2)</t>
  </si>
  <si>
    <t>"m.č.110"  1,2*2,25+0,2*2,25</t>
  </si>
  <si>
    <t>"m.č.113"  1,5*0,9+0,2*(1,5+0,9)</t>
  </si>
  <si>
    <t>120</t>
  </si>
  <si>
    <t>763121714</t>
  </si>
  <si>
    <t>Stěna předsazená ze sádrokartonových desek ostatní konstrukce a práce na předsazených stěnách ze sádrokartonových desek základní penetrační nátěr</t>
  </si>
  <si>
    <t>-764008130</t>
  </si>
  <si>
    <t>121</t>
  </si>
  <si>
    <t>763121715</t>
  </si>
  <si>
    <t>Stěna předsazená ze sádrokartonových desek ostatní konstrukce a práce na předsazených stěnách ze sádrokartonových desek úprava styku stěny a podhledu separační páskou se silikonem</t>
  </si>
  <si>
    <t>-490033834</t>
  </si>
  <si>
    <t>1,0*4+0,2*2+1,15</t>
  </si>
  <si>
    <t>122</t>
  </si>
  <si>
    <t>763121751</t>
  </si>
  <si>
    <t>Stěna předsazená ze sádrokartonových desek Příplatek k cenám za plochu do 6 m2 jednotlivě</t>
  </si>
  <si>
    <t>400257601</t>
  </si>
  <si>
    <t>123</t>
  </si>
  <si>
    <t>763121762</t>
  </si>
  <si>
    <t>Stěna předsazená ze sádrokartonových desek Příplatek k cenám za rovinnost kvality celoplošné tmelení kvality Q4</t>
  </si>
  <si>
    <t>-659790217</t>
  </si>
  <si>
    <t>124</t>
  </si>
  <si>
    <t>763131411</t>
  </si>
  <si>
    <t>Podhled ze sádrokartonových desek  dvouvrstvá zavěšená spodní konstrukce z ocelových profilů CD, UD jednoduše opláštěná deskou standardní A, tl. 12,5 mm, bez TI</t>
  </si>
  <si>
    <t>1205643932</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</si>
  <si>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</si>
  <si>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m.č. 113</t>
  </si>
  <si>
    <t>0,5*1,75</t>
  </si>
  <si>
    <t>125</t>
  </si>
  <si>
    <t>763131713</t>
  </si>
  <si>
    <t>Podhled ze sádrokartonových desek  ostatní práce a konstrukce na podhledech ze sádrokartonových desek napojení na obvodové konstrukce profilem</t>
  </si>
  <si>
    <t>-1428376568</t>
  </si>
  <si>
    <t>126</t>
  </si>
  <si>
    <t>763131714</t>
  </si>
  <si>
    <t>Podhled ze sádrokartonových desek  ostatní práce a konstrukce na podhledech ze sádrokartonových desek základní penetrační nátěr</t>
  </si>
  <si>
    <t>-2105515946</t>
  </si>
  <si>
    <t>127</t>
  </si>
  <si>
    <t>763131721</t>
  </si>
  <si>
    <t>Podhled ze sádrokartonových desek  ostatní práce a konstrukce na podhledech ze sádrokartonových desek skokové změny výšky podhledu do 0,5 m</t>
  </si>
  <si>
    <t>1435930994</t>
  </si>
  <si>
    <t>m.č.109</t>
  </si>
  <si>
    <t>1,26</t>
  </si>
  <si>
    <t>m.č.110</t>
  </si>
  <si>
    <t>2,25</t>
  </si>
  <si>
    <t>m.č.116</t>
  </si>
  <si>
    <t>1,75</t>
  </si>
  <si>
    <t>128</t>
  </si>
  <si>
    <t>763131772</t>
  </si>
  <si>
    <t>Podhled ze sádrokartonových desek  Příplatek k cenám za rovinnost kvality celoplošné tmelení kvality Q4</t>
  </si>
  <si>
    <t>695804258</t>
  </si>
  <si>
    <t>0,875+5,26*0,2</t>
  </si>
  <si>
    <t>129</t>
  </si>
  <si>
    <t>763135101</t>
  </si>
  <si>
    <t>Montáž sádrokartonového podhledu kazetového demontovatelného, velikosti kazet 600x600 mm včetně zavěšené nosné konstrukce viditelné</t>
  </si>
  <si>
    <t>1410587850</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</si>
  <si>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</si>
  <si>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15,3+4,2+15,0++20,0+3,75</t>
  </si>
  <si>
    <t>130</t>
  </si>
  <si>
    <t>DOD76301</t>
  </si>
  <si>
    <t>minerální deska 600x600x15 mm (Advantage A T15/T24 NE)</t>
  </si>
  <si>
    <t>-527532028</t>
  </si>
  <si>
    <t>58,25*1,1 'Přepočtené koeficientem množství</t>
  </si>
  <si>
    <t>131</t>
  </si>
  <si>
    <t>59036224</t>
  </si>
  <si>
    <t>profil hlavní rastru nosného pro kazetové minerální podhledy bílý dl 3700mm</t>
  </si>
  <si>
    <t>-1899933358</t>
  </si>
  <si>
    <t>61,2*1,05 'Přepočtené koeficientem množství</t>
  </si>
  <si>
    <t>132</t>
  </si>
  <si>
    <t>59036225</t>
  </si>
  <si>
    <t>profil vedlejší rastru nosného pro kazetové minerální podhledy bílý dl 1200mm</t>
  </si>
  <si>
    <t>485122271</t>
  </si>
  <si>
    <t>115,6*1,05 'Přepočtené koeficientem množství</t>
  </si>
  <si>
    <t>133</t>
  </si>
  <si>
    <t>59036226</t>
  </si>
  <si>
    <t>profil vedlejší rastru nosného pro kazetové minerální podhledy bílý dl 600mm</t>
  </si>
  <si>
    <t>-811055700</t>
  </si>
  <si>
    <t>134</t>
  </si>
  <si>
    <t>59036327</t>
  </si>
  <si>
    <t>závěs stavitelný Pz ocel tl 4mm antikorozní třída C1, hák &amp; oko, dl 190-340mm</t>
  </si>
  <si>
    <t>-911889433</t>
  </si>
  <si>
    <t>48*1,05 'Přepočtené koeficientem množství</t>
  </si>
  <si>
    <t>135</t>
  </si>
  <si>
    <t>59036314</t>
  </si>
  <si>
    <t>rastr nosný pro kazetové minerální podhledy závěs klip</t>
  </si>
  <si>
    <t>1966468016</t>
  </si>
  <si>
    <t>136</t>
  </si>
  <si>
    <t>59036253</t>
  </si>
  <si>
    <t>lišta obvodová rastru nosného pro kazetové minerální podhledy Pz lakovaná v 22mm dl 3m</t>
  </si>
  <si>
    <t>458315074</t>
  </si>
  <si>
    <t>137</t>
  </si>
  <si>
    <t>763R-0101</t>
  </si>
  <si>
    <t>Sanitární příčky (zaměření, mtž, závoz)</t>
  </si>
  <si>
    <t>2081490251</t>
  </si>
  <si>
    <t>138</t>
  </si>
  <si>
    <t>763R-dod01</t>
  </si>
  <si>
    <t>Dvoukabina:čelní stěna dl.2240mm,1xpříčka dl.1700mm,2xdveře š.700mm</t>
  </si>
  <si>
    <t>1828207518</t>
  </si>
  <si>
    <t>139</t>
  </si>
  <si>
    <t>763R-dod02</t>
  </si>
  <si>
    <t>Jednokabina:čelní stěna dl.1600mm,1xdveře š.700mm</t>
  </si>
  <si>
    <t>437494171</t>
  </si>
  <si>
    <t>140</t>
  </si>
  <si>
    <t>763R-dod03</t>
  </si>
  <si>
    <t>Jednokabina:čelní stěna dl.1235mm,1xdveře š.700mm</t>
  </si>
  <si>
    <t>-1424637217</t>
  </si>
  <si>
    <t>141</t>
  </si>
  <si>
    <t>763R-dod04</t>
  </si>
  <si>
    <t xml:space="preserve">kování </t>
  </si>
  <si>
    <t>1316922588</t>
  </si>
  <si>
    <t>142</t>
  </si>
  <si>
    <t>763R-0102</t>
  </si>
  <si>
    <t>Příplatek za nerezové nohy</t>
  </si>
  <si>
    <t>-818232457</t>
  </si>
  <si>
    <t>143</t>
  </si>
  <si>
    <t>763R-0103</t>
  </si>
  <si>
    <t>Příplatek za samozavírací panty</t>
  </si>
  <si>
    <t>-2018568778</t>
  </si>
  <si>
    <t>144</t>
  </si>
  <si>
    <t>998763301</t>
  </si>
  <si>
    <t>Přesun hmot pro konstrukce montované z desek  sádrokartonových, sádrovláknitých, cementovláknitých nebo cementových stanovený z hmotnosti přesunovaného materiálu vodorovná dopravní vzdálenost do 50 m v objektech výšky do 6 m</t>
  </si>
  <si>
    <t>-1050873823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</si>
  <si>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</si>
  <si>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145</t>
  </si>
  <si>
    <t>998763381</t>
  </si>
  <si>
    <t>Přesun hmot pro konstrukce montované z desek  sádrokartonových, sádrovláknitých, cementovláknitých nebo cementových Příplatek k cenám za přesun prováděný bez použití mechanizace pro jakoukoliv výšku objektu</t>
  </si>
  <si>
    <t>1783514676</t>
  </si>
  <si>
    <t>764</t>
  </si>
  <si>
    <t>Konstrukce klempířské</t>
  </si>
  <si>
    <t>146</t>
  </si>
  <si>
    <t>764226443</t>
  </si>
  <si>
    <t>Oplechování parapetů z hliníkového plechu rovných celoplošně lepené, bez rohů rš 250 mm</t>
  </si>
  <si>
    <t>252931873</t>
  </si>
  <si>
    <t>0,635*9</t>
  </si>
  <si>
    <t>147</t>
  </si>
  <si>
    <t>998764101</t>
  </si>
  <si>
    <t>Přesun hmot pro konstrukce klempířské stanovený z hmotnosti přesunovaného materiálu vodorovná dopravní vzdálenost do 50 m v objektech výšky do 6 m</t>
  </si>
  <si>
    <t>-1617178846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</si>
  <si>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</si>
  <si>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148</t>
  </si>
  <si>
    <t>998764181</t>
  </si>
  <si>
    <t>Přesun hmot pro konstrukce klempířské stanovený z hmotnosti přesunovaného materiálu Příplatek k cenám za přesun prováděný bez použití mechanizace pro jakoukoliv výšku objektu</t>
  </si>
  <si>
    <t>1229957280</t>
  </si>
  <si>
    <t>766</t>
  </si>
  <si>
    <t>Konstrukce truhlářské</t>
  </si>
  <si>
    <t>149</t>
  </si>
  <si>
    <t>766412233</t>
  </si>
  <si>
    <t>Montáž obložení stěn  plochy přes 1 m2 palubkami na pero a drážku z tvrdého dřeva, šířky přes 80 do 100 mm</t>
  </si>
  <si>
    <t>928860455</t>
  </si>
  <si>
    <t xml:space="preserve">Poznámka k souboru cen:_x000D_
1. V cenách -1212 až -6243 jsou započteny i náklady na přišroubování soklu. 2. V cenách -1212 až -6243 nejsou započteny náklady na montáž podkladového roštu, tato montáž se oceňuje cenou -7211. 3. V ceně -7211 nejsou započteny náklady na montáž a dodávku nosných prvků (např. konzol, trnů) pro zavěšený rošt; tato montáž a dodávka se oceňuje individuálně. 4. Cenami -1212 až -6243 nelze oceňovat obložení sloupů zakřiveného průřezu; toto obložení se oceňuje individuálně. </t>
  </si>
  <si>
    <t>ostění 10%</t>
  </si>
  <si>
    <t>130,919*0,1</t>
  </si>
  <si>
    <t>150</t>
  </si>
  <si>
    <t>3820106491</t>
  </si>
  <si>
    <t>Obkladová a pohledová palubka  sibiřský modřín 20x95x4000 mm A/B</t>
  </si>
  <si>
    <t>771810535</t>
  </si>
  <si>
    <t>144,011*1,1 'Přepočtené koeficientem množství</t>
  </si>
  <si>
    <t>151</t>
  </si>
  <si>
    <t>766417211</t>
  </si>
  <si>
    <t>Montáž obložení stěn  rošt podkladový</t>
  </si>
  <si>
    <t>1850066790</t>
  </si>
  <si>
    <t>rošt pro izolaci 50x80 mm</t>
  </si>
  <si>
    <t>(15,1/0,8+1)*3,5*1,1</t>
  </si>
  <si>
    <t>(7,3/0,8+1)*3,0*2*1,1</t>
  </si>
  <si>
    <t>(15,1/0,8+1)*2,9*1,1</t>
  </si>
  <si>
    <t>kontralatě 30x50 mm</t>
  </si>
  <si>
    <t>206,745</t>
  </si>
  <si>
    <t>vodorovné latě pro obklad 40x60 mm</t>
  </si>
  <si>
    <t>(3,5/0,8+1)*15,1*1,1</t>
  </si>
  <si>
    <t>((3,1+2,9)/2/0,8+1)*7,3*2*1,1</t>
  </si>
  <si>
    <t>(2,9/0,8+1)*15,1*1,1</t>
  </si>
  <si>
    <t>152</t>
  </si>
  <si>
    <t>60514103</t>
  </si>
  <si>
    <t>řezivo jehličnaté lať 30x50mm</t>
  </si>
  <si>
    <t>1452935956</t>
  </si>
  <si>
    <t>206,745*0,03*0,05</t>
  </si>
  <si>
    <t>153</t>
  </si>
  <si>
    <t>60514106</t>
  </si>
  <si>
    <t>řezivo jehličnaté lať pevnostní třída S10-13 průžez 40x60mm</t>
  </si>
  <si>
    <t>2012769307</t>
  </si>
  <si>
    <t>(3,5/0,8+1)*15,1*1,1*0,04*0,06</t>
  </si>
  <si>
    <t>((3,1+2,9)/2/0,8+1)*7,3*2*1,1*0,04*0,06</t>
  </si>
  <si>
    <t>(2,9/0,8+1)*15,1*1,1*0,04*0,06</t>
  </si>
  <si>
    <t>154</t>
  </si>
  <si>
    <t>60512125</t>
  </si>
  <si>
    <t>hranol stavební řezivo průřezu do 120cm2 do dl 6m</t>
  </si>
  <si>
    <t>785630913</t>
  </si>
  <si>
    <t>(15,1/0,8+1)*3,5*1,1*0,05*0,08</t>
  </si>
  <si>
    <t>(7,3/0,8+1)*3,0*2*1,1*0,05*0,08</t>
  </si>
  <si>
    <t>(15,1/0,8+1)*2,9*1,1*0,05*0,08</t>
  </si>
  <si>
    <t>155</t>
  </si>
  <si>
    <t>766621211</t>
  </si>
  <si>
    <t>Montáž oken dřevěných včetně montáže rámu plochy přes 1 m2 otevíravých do zdiva, výšky do 1,5 m</t>
  </si>
  <si>
    <t>-406599603</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</si>
  <si>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 2. Cenami montáže oken otevíravých lze ocenit i montáže oken kyvných a otočných. 3. V cenách 766 62 - 9 . . Příplatek k cenám za tepelnou izolaci mezi ostěním a rámem okna jsou započteny náklady na izolaci vnější i vnitřní. 4. Délka izolace se určuje v metrech délky rámu okna. </t>
  </si>
  <si>
    <t>0,875*0,625*3</t>
  </si>
  <si>
    <t>1,0*0,625*6</t>
  </si>
  <si>
    <t>156</t>
  </si>
  <si>
    <t>DOD76710</t>
  </si>
  <si>
    <t>eurookno dřevěné 875x625 mm (specifikace dle PD-výpis výplní otvorů)</t>
  </si>
  <si>
    <t>-681097576</t>
  </si>
  <si>
    <t>157</t>
  </si>
  <si>
    <t>DOD76711</t>
  </si>
  <si>
    <t>eurookno dřevěné 1000x625 mm (specifikace dle PD-výpis výplní otvorů)</t>
  </si>
  <si>
    <t>1482305655</t>
  </si>
  <si>
    <t>158</t>
  </si>
  <si>
    <t>766629213</t>
  </si>
  <si>
    <t>Montáž oken dřevěných Příplatek k cenám za tepelnou izolaci mezi ostěním a rámem okna při rovném ostění, připojovací spára tl. do 15 mm, fólie</t>
  </si>
  <si>
    <t>-633188659</t>
  </si>
  <si>
    <t>(0,875*2*3+0,625*2*3)</t>
  </si>
  <si>
    <t>1,0*2*6+0,625*2*6</t>
  </si>
  <si>
    <t>28,5*1,1 'Přepočtené koeficientem množství</t>
  </si>
  <si>
    <t>159</t>
  </si>
  <si>
    <t>766629214</t>
  </si>
  <si>
    <t>Montáž oken dřevěných Příplatek k cenám za tepelnou izolaci mezi ostěním a rámem okna při rovném ostění, připojovací spára tl. do 15 mm, páska</t>
  </si>
  <si>
    <t>-2130426661</t>
  </si>
  <si>
    <t>ostatní folie a komprimační pásek spára B,C,D</t>
  </si>
  <si>
    <t>28,5</t>
  </si>
  <si>
    <t>160</t>
  </si>
  <si>
    <t>766660161</t>
  </si>
  <si>
    <t>Montáž dveřních křídel dřevěných nebo plastových otevíravých do dřevěné rámové zárubně protipožárních jednokřídlových, šířky do 800 mm</t>
  </si>
  <si>
    <t>1307305649</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</si>
  <si>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-0351 až -0384 jsou započtené i náklady na osazení kování, vodícího trnu, seřízení pojezdů na stěnu a následné vyrovnání a seřízení dveřních křídel. 4.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</si>
  <si>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161</t>
  </si>
  <si>
    <t>61165610</t>
  </si>
  <si>
    <t>dveře vnitřní požárně odolné CPL fólie EI (EW) 30 D3 1křídlové 800x1970mm</t>
  </si>
  <si>
    <t>1541349530</t>
  </si>
  <si>
    <t>162</t>
  </si>
  <si>
    <t>766660171</t>
  </si>
  <si>
    <t>Montáž dveřních křídel dřevěných nebo plastových otevíravých do obložkové zárubně povrchově upravených jednokřídlových, šířky do 800 mm</t>
  </si>
  <si>
    <t>-372960834</t>
  </si>
  <si>
    <t>163</t>
  </si>
  <si>
    <t>DOD16/</t>
  </si>
  <si>
    <t>vnitřní dveře do vlhka, kyvné, 1/5 sklo 800x1970 mm (specifikace dle PD-výpis výplní otvorů)</t>
  </si>
  <si>
    <t>-1582531428</t>
  </si>
  <si>
    <t>164</t>
  </si>
  <si>
    <t>DOD17/P</t>
  </si>
  <si>
    <t>vnitřní dveře do vlhka, otevíravé, plné 800x1970 mm (specifikace dle PD-výpis výplní otvorů)</t>
  </si>
  <si>
    <t>-2055922016</t>
  </si>
  <si>
    <t>165</t>
  </si>
  <si>
    <t>DOD17/L</t>
  </si>
  <si>
    <t>1781370183</t>
  </si>
  <si>
    <t>166</t>
  </si>
  <si>
    <t>766660172</t>
  </si>
  <si>
    <t>Montáž dveřních křídel dřevěných nebo plastových otevíravých do obložkové zárubně povrchově upravených jednokřídlových, šířky přes 800 mm</t>
  </si>
  <si>
    <t>1344261473</t>
  </si>
  <si>
    <t>167</t>
  </si>
  <si>
    <t>DOD23/P</t>
  </si>
  <si>
    <t>vnitřní dveře do vlhka, otevíravé, plné 900x1970 mm (specifikace dle PD-výpis výplní otvorů)</t>
  </si>
  <si>
    <t>-168843214</t>
  </si>
  <si>
    <t>168</t>
  </si>
  <si>
    <t>DOD24/P</t>
  </si>
  <si>
    <t>vnitřní dveře do vlhka, otevíravé, plné 900x1970 mm s madlem (specifikace dle PD-výpis výplní otvorů)</t>
  </si>
  <si>
    <t>-1772746065</t>
  </si>
  <si>
    <t>169</t>
  </si>
  <si>
    <t>766660411</t>
  </si>
  <si>
    <t>Montáž dveřních křídel dřevěných nebo plastových vchodových dveří včetně rámu do zdiva jednokřídlových bez nadsvětlíku</t>
  </si>
  <si>
    <t>-686739930</t>
  </si>
  <si>
    <t>170</t>
  </si>
  <si>
    <t>DOD21ˇ/P</t>
  </si>
  <si>
    <t>vnější zateplené palubkové dveře plné, otevíravé vč. kování (specifikace dle PD-výpis výplní otvorů)</t>
  </si>
  <si>
    <t>1414393127</t>
  </si>
  <si>
    <t>171</t>
  </si>
  <si>
    <t>766660713</t>
  </si>
  <si>
    <t>Montáž dveřních doplňků plechu okopného</t>
  </si>
  <si>
    <t>1925437883</t>
  </si>
  <si>
    <t>172</t>
  </si>
  <si>
    <t>54915212</t>
  </si>
  <si>
    <t>plech okopový nerez 815x250x0,6mm</t>
  </si>
  <si>
    <t>528447930</t>
  </si>
  <si>
    <t>173</t>
  </si>
  <si>
    <t>54915213</t>
  </si>
  <si>
    <t>plech okopový nerez 915x250x0,6mm</t>
  </si>
  <si>
    <t>-395819577</t>
  </si>
  <si>
    <t>174</t>
  </si>
  <si>
    <t>766660717</t>
  </si>
  <si>
    <t>Montáž dveřních doplňků samozavírače na zárubeň ocelovou</t>
  </si>
  <si>
    <t>-955561499</t>
  </si>
  <si>
    <t>175</t>
  </si>
  <si>
    <t>54917260</t>
  </si>
  <si>
    <t>samozavírač dveří hydraulický K214 č.13 zlatá bronz</t>
  </si>
  <si>
    <t>-1601372317</t>
  </si>
  <si>
    <t>176</t>
  </si>
  <si>
    <t>766660728</t>
  </si>
  <si>
    <t>Montáž dveřních doplňků dveřního kování interiérového zámku</t>
  </si>
  <si>
    <t>1930541289</t>
  </si>
  <si>
    <t>177</t>
  </si>
  <si>
    <t>DOD33</t>
  </si>
  <si>
    <t>zámek vložkový (specifikace dle PD-výpis výplní otvorů)</t>
  </si>
  <si>
    <t>1468038696</t>
  </si>
  <si>
    <t>178</t>
  </si>
  <si>
    <t>DOD34</t>
  </si>
  <si>
    <t>zámek zadlabávací WC (specifikace dle PD-výpis výplní otvorů)</t>
  </si>
  <si>
    <t>-1929350247</t>
  </si>
  <si>
    <t>179</t>
  </si>
  <si>
    <t>766660729</t>
  </si>
  <si>
    <t>Montáž dveřních doplňků dveřního kování interiérového štítku s klikou</t>
  </si>
  <si>
    <t>1979245724</t>
  </si>
  <si>
    <t>180</t>
  </si>
  <si>
    <t>DOD31</t>
  </si>
  <si>
    <t>rozetové kování klika-koule (specifikace dle PD-výpis výplní otvorů)</t>
  </si>
  <si>
    <t>-1600393842</t>
  </si>
  <si>
    <t>181</t>
  </si>
  <si>
    <t>DOD32</t>
  </si>
  <si>
    <t>rozetové kování klika-klika (specifikace dle PD-výpis výplní otvorů)</t>
  </si>
  <si>
    <t>-1348014144</t>
  </si>
  <si>
    <t>182</t>
  </si>
  <si>
    <t>766660741</t>
  </si>
  <si>
    <t>Montáž dveřních doplňků držadla kyvných dveří</t>
  </si>
  <si>
    <t>1317649801</t>
  </si>
  <si>
    <t>183</t>
  </si>
  <si>
    <t>DOD38</t>
  </si>
  <si>
    <t>dvislé madlo (specifikace dle PD-výpis výplní otvorů)</t>
  </si>
  <si>
    <t>-345061206</t>
  </si>
  <si>
    <t>184</t>
  </si>
  <si>
    <t>DOD39</t>
  </si>
  <si>
    <t>vodorovné madlo (specifikace dle PD-výpis výplní otvorů)</t>
  </si>
  <si>
    <t>-1093634254</t>
  </si>
  <si>
    <t>185</t>
  </si>
  <si>
    <t>998766101</t>
  </si>
  <si>
    <t>Přesun hmot pro konstrukce truhlářské stanovený z hmotnosti přesunovaného materiálu vodorovná dopravní vzdálenost do 50 m v objektech výšky do 6 m</t>
  </si>
  <si>
    <t>1283657816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</si>
  <si>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</si>
  <si>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186</t>
  </si>
  <si>
    <t>998766181</t>
  </si>
  <si>
    <t>Přesun hmot pro konstrukce truhlářské stanovený z hmotnosti přesunovaného materiálu Příplatek k ceně za přesun prováděný bez použití mechanizace pro jakoukoliv výšku objektu</t>
  </si>
  <si>
    <t>-1598171593</t>
  </si>
  <si>
    <t>767</t>
  </si>
  <si>
    <t>Konstrukce zámečnické</t>
  </si>
  <si>
    <t>187</t>
  </si>
  <si>
    <t>767531111</t>
  </si>
  <si>
    <t>Montáž vstupních čistících zón z rohoží  kovových nebo plastových</t>
  </si>
  <si>
    <t>-1927330586</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</si>
  <si>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</si>
  <si>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1,2*1,2</t>
  </si>
  <si>
    <t>188</t>
  </si>
  <si>
    <t>69752110</t>
  </si>
  <si>
    <t>rohož textilní provedení PA, hustý povrch, jemné dočištění</t>
  </si>
  <si>
    <t>205169063</t>
  </si>
  <si>
    <t>189</t>
  </si>
  <si>
    <t>767531121</t>
  </si>
  <si>
    <t>Montáž vstupních čistících zón z rohoží  osazení rámu mosazného nebo hliníkového zapuštěného z L profilů</t>
  </si>
  <si>
    <t>414978373</t>
  </si>
  <si>
    <t>1,2*4</t>
  </si>
  <si>
    <t>190</t>
  </si>
  <si>
    <t>69752160</t>
  </si>
  <si>
    <t>rám pro zapuštění profil L-30/30 25/25 20/30 15/30-Al</t>
  </si>
  <si>
    <t>550272816</t>
  </si>
  <si>
    <t>191</t>
  </si>
  <si>
    <t>767641211</t>
  </si>
  <si>
    <t>Montáž automatických dveří posuvných, výšky do 2200 mm teleskopických, šířky do 2000 mm</t>
  </si>
  <si>
    <t>150221426</t>
  </si>
  <si>
    <t xml:space="preserve">Poznámka k souboru cen:_x000D_
1. Panikové dveře se v případě nebezpečí po zatlačení na křídla otevřou včetně pevných křídel. </t>
  </si>
  <si>
    <t>192</t>
  </si>
  <si>
    <t>DOD76701</t>
  </si>
  <si>
    <t>automatické posuvné teleskopické dveře 1250x2070 mm (specifikace dle PD-výpis výplní otvorů)</t>
  </si>
  <si>
    <t>-1921721062</t>
  </si>
  <si>
    <t>193</t>
  </si>
  <si>
    <t>767-R0101</t>
  </si>
  <si>
    <t>Turniketový vstupní systém Pay-Pass s terminálem ve výbavě s akceptorem mincí a platebních karet (dod+mtž)</t>
  </si>
  <si>
    <t>2143291202</t>
  </si>
  <si>
    <t>194</t>
  </si>
  <si>
    <t>998767101</t>
  </si>
  <si>
    <t>Přesun hmot pro zámečnické konstrukce  stanovený z hmotnosti přesunovaného materiálu vodorovná dopravní vzdálenost do 50 m v objektech výšky do 6 m</t>
  </si>
  <si>
    <t>1507039641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</si>
  <si>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</si>
  <si>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195</t>
  </si>
  <si>
    <t>998767181</t>
  </si>
  <si>
    <t>Přesun hmot pro zámečnické konstrukce  stanovený z hmotnosti přesunovaného materiálu Příplatek k cenám za přesun prováděný bez použití mechanizace pro jakoukoliv výšku objektu</t>
  </si>
  <si>
    <t>-943057665</t>
  </si>
  <si>
    <t>771</t>
  </si>
  <si>
    <t>Podlahy z dlaždic</t>
  </si>
  <si>
    <t>196</t>
  </si>
  <si>
    <t>771121011</t>
  </si>
  <si>
    <t>Příprava podkladu před provedením dlažby nátěr penetrační na podlahu</t>
  </si>
  <si>
    <t>-1047970150</t>
  </si>
  <si>
    <t>P2</t>
  </si>
  <si>
    <t>55,6</t>
  </si>
  <si>
    <t>197</t>
  </si>
  <si>
    <t>771151014</t>
  </si>
  <si>
    <t>Příprava podkladu před provedením dlažby samonivelační stěrka min.pevnosti 20 MPa, tloušťky přes 8 do 10 mm</t>
  </si>
  <si>
    <t>-940260141</t>
  </si>
  <si>
    <t>P1</t>
  </si>
  <si>
    <t>22,4</t>
  </si>
  <si>
    <t>198</t>
  </si>
  <si>
    <t>771474112</t>
  </si>
  <si>
    <t>Montáž soklů z dlaždic keramických lepených flexibilním lepidlem rovných, výšky přes 65 do 90 mm</t>
  </si>
  <si>
    <t>-1873777177</t>
  </si>
  <si>
    <t>m.č. 1.11</t>
  </si>
  <si>
    <t>5,0*2+1,225-0,8</t>
  </si>
  <si>
    <t>199</t>
  </si>
  <si>
    <t>59761416</t>
  </si>
  <si>
    <t>sokl-dlažba keramická slinutá hladká do interiéru i exteriéru 300x80mm</t>
  </si>
  <si>
    <t>1359086410</t>
  </si>
  <si>
    <t>10,425/0,3+0,25</t>
  </si>
  <si>
    <t>200</t>
  </si>
  <si>
    <t>771574375</t>
  </si>
  <si>
    <t>Montáž podlah z dlaždic keramických lepených flexibilním rychletuhnoucím lepidlem maloformátových pro vysoké mechanické zatížení protiskluzných nebo reliéfních (bezbariérových) přes 9 do 12 ks/m2</t>
  </si>
  <si>
    <t>1003068471</t>
  </si>
  <si>
    <t>P1+P2</t>
  </si>
  <si>
    <t>22,4+55,6</t>
  </si>
  <si>
    <t>201</t>
  </si>
  <si>
    <t>59761409</t>
  </si>
  <si>
    <t>dlažba keramická slinutá protiskluzná do interiéru i exteriéru pro vysoké mechanické namáhání přes 9 do 12 ks/m2</t>
  </si>
  <si>
    <t>1330957304</t>
  </si>
  <si>
    <t>dlažba R10</t>
  </si>
  <si>
    <t>15,3+4,2+15,0+20,0</t>
  </si>
  <si>
    <t>54,5*1,1 'Přepočtené koeficientem množství</t>
  </si>
  <si>
    <t>202</t>
  </si>
  <si>
    <t>59761434</t>
  </si>
  <si>
    <t>dlažba keramická slinutá hladká do interiéru i exteriéru pro vysoké mechanické namáhání přes 9 do 12ks/m2</t>
  </si>
  <si>
    <t>497421879</t>
  </si>
  <si>
    <t>dlažba R9</t>
  </si>
  <si>
    <t>16,4+3,75+3,35</t>
  </si>
  <si>
    <t>23,5*1,1 'Přepočtené koeficientem množství</t>
  </si>
  <si>
    <t>203</t>
  </si>
  <si>
    <t>771577121</t>
  </si>
  <si>
    <t>Montáž podlah z dlaždic keramických lepených flexibilním rychletuhnoucím lepidlem Příplatek k cenám za plochu do 5 m2 jednotlivě</t>
  </si>
  <si>
    <t>1040391503</t>
  </si>
  <si>
    <t>4,2+3,75+3,35</t>
  </si>
  <si>
    <t>204</t>
  </si>
  <si>
    <t>771577124</t>
  </si>
  <si>
    <t>Montáž podlah z dlaždic keramických lepených flexibilním rychletuhnoucím lepidlem Příplatek k cenám za dvousložkový spárovací tmel</t>
  </si>
  <si>
    <t>1499924617</t>
  </si>
  <si>
    <t>205</t>
  </si>
  <si>
    <t>771577125</t>
  </si>
  <si>
    <t>Montáž podlah z dlaždic keramických lepených flexibilním rychletuhnoucím lepidlem Příplatek k cenám za dvousložkové lepidlo</t>
  </si>
  <si>
    <t>468804784</t>
  </si>
  <si>
    <t>206</t>
  </si>
  <si>
    <t>771591112</t>
  </si>
  <si>
    <t>Izolace podlahy pod dlažbu nátěrem nebo stěrkou ve dvou vrstvách</t>
  </si>
  <si>
    <t>213607739</t>
  </si>
  <si>
    <t>207</t>
  </si>
  <si>
    <t>771591115</t>
  </si>
  <si>
    <t>Podlahy - dokončovací práce spárování silikonem</t>
  </si>
  <si>
    <t>-268194089</t>
  </si>
  <si>
    <t>podlaha - stěna</t>
  </si>
  <si>
    <t>208</t>
  </si>
  <si>
    <t>771591122</t>
  </si>
  <si>
    <t>Podlahy - dokončovací práce separační provazec do pružných spar, průměru 6 mm</t>
  </si>
  <si>
    <t>1742790469</t>
  </si>
  <si>
    <t>209</t>
  </si>
  <si>
    <t>771591264</t>
  </si>
  <si>
    <t>Izolace podlahy pod dlažbu těsnícími izolačními pásy mezi podlahou a stěnu</t>
  </si>
  <si>
    <t>-1695397543</t>
  </si>
  <si>
    <t>210</t>
  </si>
  <si>
    <t>998771101</t>
  </si>
  <si>
    <t>Přesun hmot pro podlahy z dlaždic stanovený z hmotnosti přesunovaného materiálu vodorovná dopravní vzdálenost do 50 m v objektech výšky do 6 m</t>
  </si>
  <si>
    <t>-1579886570</t>
  </si>
  <si>
    <t>211</t>
  </si>
  <si>
    <t>998771181</t>
  </si>
  <si>
    <t>Přesun hmot pro podlahy z dlaždic stanovený z hmotnosti přesunovaného materiálu Příplatek k ceně za přesun prováděný bez použití mechanizace pro jakoukoliv výšku objektu</t>
  </si>
  <si>
    <t>-1005195611</t>
  </si>
  <si>
    <t>781</t>
  </si>
  <si>
    <t>Dokončovací práce - obklady</t>
  </si>
  <si>
    <t>212</t>
  </si>
  <si>
    <t>781121011</t>
  </si>
  <si>
    <t>Příprava podkladu před provedením obkladu nátěr penetrační na stěnu</t>
  </si>
  <si>
    <t>1040418086</t>
  </si>
  <si>
    <t>"m.č.107"  2,45*2*(4,125+1,5+2,25+2,125)-(1,2*2,05+0,8*1,97*4+0,9*1,97*2+0,67*0,87)</t>
  </si>
  <si>
    <t>"m.č.108"  2,45*2*(1,875+2,25)-0,9*1,97+0,2*(1,0+1,2)</t>
  </si>
  <si>
    <t>"m.č.109"  2,45*2*(2,25*1,05+2,25+1,75+3,0)-0,8*1,97</t>
  </si>
  <si>
    <t>"m.č.110"  2,45*2*(9,5+2,25+1,0)-(0,875*0,625+1,0*0,625*4+0,8*1,97)+0,2*1,12*2</t>
  </si>
  <si>
    <t>"m.č.111"  1,6*2*(9,5-1,625+3,6)-1,6*0,9</t>
  </si>
  <si>
    <t>"m.č.112"  2,45*2*(1,75+2,125)-(1,0*0,625+0,9*1,97)</t>
  </si>
  <si>
    <t>"m.č.113"  2,45*2*(1,75+2,0)-(1,0*0,625+0,8*1,97)+0,2*(1,0+1,2)</t>
  </si>
  <si>
    <t>0,5*(1,0*6+0,625*2*6+0,875+0,625*2+1,6*2)</t>
  </si>
  <si>
    <t>213</t>
  </si>
  <si>
    <t>781474112</t>
  </si>
  <si>
    <t>Montáž obkladů vnitřních stěn z dlaždic keramických lepených flexibilním lepidlem maloformátových hladkých přes 9 do 12 ks/m2</t>
  </si>
  <si>
    <t>-104479986</t>
  </si>
  <si>
    <t>214</t>
  </si>
  <si>
    <t>59761026</t>
  </si>
  <si>
    <t>obklad keramický hladký do 12ks/m2</t>
  </si>
  <si>
    <t>557770886</t>
  </si>
  <si>
    <t>226,071</t>
  </si>
  <si>
    <t>(0,625*2*6+0,625*2+1,6*2)*0,5</t>
  </si>
  <si>
    <t>parapet</t>
  </si>
  <si>
    <t>(1,0*6+0,875)*0,5</t>
  </si>
  <si>
    <t>235,484*1,1 'Přepočtené koeficientem množství</t>
  </si>
  <si>
    <t>215</t>
  </si>
  <si>
    <t>781477111</t>
  </si>
  <si>
    <t>Montáž obkladů vnitřních stěn z dlaždic keramických Příplatek k cenám za plochu do 10 m2 jednotlivě</t>
  </si>
  <si>
    <t>139790151</t>
  </si>
  <si>
    <t>216</t>
  </si>
  <si>
    <t>781477114</t>
  </si>
  <si>
    <t>Montáž obkladů vnitřních stěn z dlaždic keramických Příplatek k cenám za dvousložkový spárovací tmel</t>
  </si>
  <si>
    <t>-1728903653</t>
  </si>
  <si>
    <t>217</t>
  </si>
  <si>
    <t>781477115</t>
  </si>
  <si>
    <t>Montáž obkladů vnitřních stěn z dlaždic keramických Příplatek k cenám za dvousložkové lepidlo</t>
  </si>
  <si>
    <t>228723662</t>
  </si>
  <si>
    <t>218</t>
  </si>
  <si>
    <t>781494111</t>
  </si>
  <si>
    <t>Obklad - dokončující práce profily ukončovací lepené flexibilním lepidlem rohové</t>
  </si>
  <si>
    <t>1932765679</t>
  </si>
  <si>
    <t>"m.č.107"  2,45+0,67*2+0,67*2</t>
  </si>
  <si>
    <t>"m.č.108"  1,0+1,2+0,2</t>
  </si>
  <si>
    <t>"m.č.109"  2,45*6</t>
  </si>
  <si>
    <t>"m.č.110"  2,45*3+1,0*4+0,625*2*4+0,875+0,625*2</t>
  </si>
  <si>
    <t>"m.č.111"  1,6*3+0,875*2</t>
  </si>
  <si>
    <t>"m.č.112"  1,0+0,625*2</t>
  </si>
  <si>
    <t>"m.č.113"  1,0*2+1,2+0,2+0,625*2</t>
  </si>
  <si>
    <t>219</t>
  </si>
  <si>
    <t>781494511</t>
  </si>
  <si>
    <t>Obklad - dokončující práce profily ukončovací lepené flexibilním lepidlem ukončovací</t>
  </si>
  <si>
    <t>-1919060075</t>
  </si>
  <si>
    <t>"m.č.107"  2*(4,125+1,5+2,25+2,125)</t>
  </si>
  <si>
    <t>"m.č.109"  2*(2,25*1,05+2,25+1,75+3,0)</t>
  </si>
  <si>
    <t>"m.č.111"  2*(9,5-1,625+3,6)-(0,9+0,875*2)</t>
  </si>
  <si>
    <t>220</t>
  </si>
  <si>
    <t>781495211</t>
  </si>
  <si>
    <t>Čištění vnitřních ploch po provedení obkladu stěn chemickými prostředky</t>
  </si>
  <si>
    <t>-2035823202</t>
  </si>
  <si>
    <t>221</t>
  </si>
  <si>
    <t>781571141</t>
  </si>
  <si>
    <t>Montáž obkladů ostění z obkladaček keramických lepených flexibilním lepidlem šířky ostění přes 200 do 400 mm</t>
  </si>
  <si>
    <t>-1622622936</t>
  </si>
  <si>
    <t>š. 500 mm</t>
  </si>
  <si>
    <t>(0,625*2*6+0,625*2+1,6*2)/2*3</t>
  </si>
  <si>
    <t>222</t>
  </si>
  <si>
    <t>781674113</t>
  </si>
  <si>
    <t>Montáž obkladů parapetů z dlaždic keramických lepených flexibilním lepidlem, šířky parapetu přes 150 do 200 mm</t>
  </si>
  <si>
    <t>-759709902</t>
  </si>
  <si>
    <t>(1,0*6+0,875)*2,5</t>
  </si>
  <si>
    <t>223</t>
  </si>
  <si>
    <t>998781101</t>
  </si>
  <si>
    <t>Přesun hmot pro obklady keramické  stanovený z hmotnosti přesunovaného materiálu vodorovná dopravní vzdálenost do 50 m v objektech výšky do 6 m</t>
  </si>
  <si>
    <t>360060341</t>
  </si>
  <si>
    <t>224</t>
  </si>
  <si>
    <t>998781181</t>
  </si>
  <si>
    <t>Přesun hmot pro obklady keramické  stanovený z hmotnosti přesunovaného materiálu Příplatek k cenám za přesun prováděný bez použití mechanizace pro jakoukoliv výšku objektu</t>
  </si>
  <si>
    <t>79651952</t>
  </si>
  <si>
    <t>783</t>
  </si>
  <si>
    <t>Dokončovací práce - nátěry</t>
  </si>
  <si>
    <t>225</t>
  </si>
  <si>
    <t>783218111</t>
  </si>
  <si>
    <t>Lazurovací nátěr tesařských konstrukcí dvojnásobný syntetický</t>
  </si>
  <si>
    <t>1948473810</t>
  </si>
  <si>
    <t>obklad fasády</t>
  </si>
  <si>
    <t>144,011</t>
  </si>
  <si>
    <t>226</t>
  </si>
  <si>
    <t>783213011</t>
  </si>
  <si>
    <t>Napouštěcí nátěr tesařských prvků proti dřevokazným houbám, hmyzu a plísním nezabudovaných do konstrukce jednonásobný syntetický</t>
  </si>
  <si>
    <t>2139586676</t>
  </si>
  <si>
    <t xml:space="preserve">Poznámka k souboru cen:_x000D_
1. Položky souboru cen jsou určeny pro preventivní nátěr tesařských prvků natíraných před zabudováním do konstrukce. 2. Položky jednonásobného nátěru jsou určeny pro ochranu dřeva pod lazurovací nebo krycí nátěry do interiéru. 3. Položky dvojnásobného nátěru jsou určeny pro ochranu dřeva jako samostatného impregnačního nátěru prvků do interéru nebo pro ochranu dřeva pod lazurovací nebo krycí nátěry v exteriéru. </t>
  </si>
  <si>
    <t>144,011*2</t>
  </si>
  <si>
    <t>(15,1/0,8+1)*3,5*1,1*0,26</t>
  </si>
  <si>
    <t>(7,3/0,8+1)*3,0*2*1,1*0,26</t>
  </si>
  <si>
    <t>(15,1/0,8+1)*2,9*1,1*0,26</t>
  </si>
  <si>
    <t>206,745*0,16</t>
  </si>
  <si>
    <t>(3,5/0,8+1)*15,1*1,1*0,2</t>
  </si>
  <si>
    <t>((3,1+2,9)/2/0,8+1)*7,3*2*1,1*0,2</t>
  </si>
  <si>
    <t>(2,9/0,8+1)*15,1*1,1*0,2</t>
  </si>
  <si>
    <t>krov</t>
  </si>
  <si>
    <t>15,9*2*0,14*4</t>
  </si>
  <si>
    <t>15,9*0,6</t>
  </si>
  <si>
    <t>9,0*19*0,56</t>
  </si>
  <si>
    <t>bednění</t>
  </si>
  <si>
    <t>143,1*2</t>
  </si>
  <si>
    <t>1/2 zabudovaných</t>
  </si>
  <si>
    <t>-832,64/2</t>
  </si>
  <si>
    <t>227</t>
  </si>
  <si>
    <t>783213111</t>
  </si>
  <si>
    <t>Napouštěcí nátěr tesařských konstrukcí zabudovaných do konstrukce proti dřevokazným houbám, hmyzu a plísním jednonásobný syntetický</t>
  </si>
  <si>
    <t>-141150377</t>
  </si>
  <si>
    <t xml:space="preserve">Poznámka k souboru cen:_x000D_
1. Položky souboru cen jsou určeny pro preventivní nátěr tesařských konstrukcí (např. krovu). 2. Položky jednonásobného nátěru jsou určeny pro ochranu dřeva v interiéru pod lazurovací nebo krycí nátěry. 3. Položky dvojnásobného nátěru jsou určeny pro ochranu dřeva jako samostatného impregnačního nátěru tesařské konstrukce v interéru nebo pro ochranu dřeva pod lazurovací nebo krycí nátěry v exteriéru. </t>
  </si>
  <si>
    <t>784</t>
  </si>
  <si>
    <t>Dokončovací práce - malby a tapety</t>
  </si>
  <si>
    <t>228</t>
  </si>
  <si>
    <t>784211111</t>
  </si>
  <si>
    <t>Malby z malířských směsí otěruvzdorných za mokra dvojnásobné, bílé za mokra otěruvzdorné velmi dobře v místnostech výšky do 3,80 m</t>
  </si>
  <si>
    <t>302611857</t>
  </si>
  <si>
    <t>dle štuků</t>
  </si>
  <si>
    <t>158,352</t>
  </si>
  <si>
    <t>strop</t>
  </si>
  <si>
    <t>19,75</t>
  </si>
  <si>
    <t>ZTI - Zdravotechnika</t>
  </si>
  <si>
    <t xml:space="preserve">    721 - Zdravotechnika - vnitřní kanalizace</t>
  </si>
  <si>
    <t xml:space="preserve">    722 - Zdravotechnika - vnitřní vodovod</t>
  </si>
  <si>
    <t xml:space="preserve">    723 - Zdravotechnika - vnitřní plynovod</t>
  </si>
  <si>
    <t xml:space="preserve">    725 - Zdravotechnika - zařizovací předměty</t>
  </si>
  <si>
    <t xml:space="preserve">    726 - Zdravotechnika - předstěnové instalace</t>
  </si>
  <si>
    <t xml:space="preserve">    732 - Ústřední vytápění - strojovny</t>
  </si>
  <si>
    <t>713463111</t>
  </si>
  <si>
    <t>Montáž izolace tepelné potrubí a ohybů tvarovkami nebo deskami  potrubními pouzdry bez povrchové úpravy (izolační materiál ve specifikaci) staženými pozinkovaným drátem potrubí jednovrstvá D do 100 mm</t>
  </si>
  <si>
    <t>-1250639509</t>
  </si>
  <si>
    <t xml:space="preserve">Poznámka k souboru cen:_x000D_
1. Ceny -1121 až -1173 slouží pro skladebné ocenění oprav tepelných izolací potrubí skružemi připevněnými na tmel v části C01 Opravy a údržba tepelných izolací. 2. Cenami -1121 až -1173 lze oceňovat izolace skružemi o obvodu izolace do 1 570 mm včetně (tj. do vnějšího průměru skruže 500 mm). Izolace většího obvodu lze oceňovat cenami souboru cen 713 36-112 Montáž izolace tepelné těles ploch tvarových v části A 03. 3. Množství měrných jednotek u položek 713 46-3111 až -3411 se určuje podle článku 3521 Všeobecných podmínek části A04 tohoto katalogu. </t>
  </si>
  <si>
    <t>12+12+59+38+53+35+44+42+10+10+15</t>
  </si>
  <si>
    <t>63154510</t>
  </si>
  <si>
    <t>pouzdro izolační potrubní z minerální vlny s Al fólií max. 250/100 °C 22/25mm</t>
  </si>
  <si>
    <t>-1354103392</t>
  </si>
  <si>
    <t>63154570</t>
  </si>
  <si>
    <t>pouzdro izolační potrubní z minerální vlny s Al fólií max. 250/100 °C 22/40mm</t>
  </si>
  <si>
    <t>1827981922</t>
  </si>
  <si>
    <t>63154511</t>
  </si>
  <si>
    <t>pouzdro izolační potrubní z minerální vlny s Al fólií max. 250/100 °C 28/25mm</t>
  </si>
  <si>
    <t>610624051</t>
  </si>
  <si>
    <t>63154531</t>
  </si>
  <si>
    <t>pouzdro izolační potrubní z minerální vlny s Al fólií max. 250/100 °C 28/30mm</t>
  </si>
  <si>
    <t>-419363325</t>
  </si>
  <si>
    <t>63154512</t>
  </si>
  <si>
    <t>pouzdro izolační potrubní z minerální vlny s Al fólií max. 250/100 °C 35/25mm</t>
  </si>
  <si>
    <t>481412063</t>
  </si>
  <si>
    <t>63154572</t>
  </si>
  <si>
    <t>pouzdro izolační potrubní z minerální vlny s Al fólií max. 250/100 °C 35/40mm</t>
  </si>
  <si>
    <t>-1308513799</t>
  </si>
  <si>
    <t>63154513</t>
  </si>
  <si>
    <t>pouzdro izolační potrubní z minerální vlny s Al fólií max. 250/100 °C 42/25mm</t>
  </si>
  <si>
    <t>1324037385</t>
  </si>
  <si>
    <t>63154573</t>
  </si>
  <si>
    <t>pouzdro izolační potrubní z minerální vlny s Al fólií max. 250/100 °C 42/40mm</t>
  </si>
  <si>
    <t>-462797700</t>
  </si>
  <si>
    <t>63154009</t>
  </si>
  <si>
    <t>pouzdro izolační potrubní z minerální vlny s Al fólií max. 250/100 °C 54/20mm</t>
  </si>
  <si>
    <t>1150731580</t>
  </si>
  <si>
    <t>63154018</t>
  </si>
  <si>
    <t>pouzdro izolační potrubní z minerální vlny s Al fólií max. 250/100 °C 54/40mm</t>
  </si>
  <si>
    <t>1489447838</t>
  </si>
  <si>
    <t>63154011</t>
  </si>
  <si>
    <t>pouzdro izolační potrubní z minerální vlny s Al fólií max. 250/100 °C 64/20mm</t>
  </si>
  <si>
    <t>-427844984</t>
  </si>
  <si>
    <t>-827930505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</si>
  <si>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</si>
  <si>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-460625925</t>
  </si>
  <si>
    <t>721</t>
  </si>
  <si>
    <t>Zdravotechnika - vnitřní kanalizace</t>
  </si>
  <si>
    <t>721173401</t>
  </si>
  <si>
    <t>Potrubí z plastových trub PVC SN4 svodné (ležaté) DN 110</t>
  </si>
  <si>
    <t>-1257650480</t>
  </si>
  <si>
    <t xml:space="preserve">Poznámka k souboru cen:_x000D_
1. Cenami -3315 až -3317 se oceňuje svislé potrubí od střešního vtoku po čisticí kus. 2. Ochrany odpadního a připojovacího potrubí z plastových trub se oceňují cenami souboru cen 722 18- . . Ochrana potrubí, části A 02. </t>
  </si>
  <si>
    <t>721173402</t>
  </si>
  <si>
    <t>Potrubí z plastových trub PVC SN4 svodné (ležaté) DN 125</t>
  </si>
  <si>
    <t>-1444512432</t>
  </si>
  <si>
    <t>721173403</t>
  </si>
  <si>
    <t>Potrubí z plastových trub PVC SN4 svodné (ležaté) DN 160</t>
  </si>
  <si>
    <t>-183551373</t>
  </si>
  <si>
    <t>721174025</t>
  </si>
  <si>
    <t>Potrubí z plastových trub polypropylenové odpadní (svislé) DN 110</t>
  </si>
  <si>
    <t>-1970678818</t>
  </si>
  <si>
    <t>721174041</t>
  </si>
  <si>
    <t>Potrubí kanalizační z PP připojovací DN 32</t>
  </si>
  <si>
    <t>1404338489</t>
  </si>
  <si>
    <t>721174042</t>
  </si>
  <si>
    <t>Potrubí z plastových trub polypropylenové připojovací DN 40</t>
  </si>
  <si>
    <t>2133585933</t>
  </si>
  <si>
    <t>721174043</t>
  </si>
  <si>
    <t>Potrubí z plastových trub polypropylenové připojovací DN 50</t>
  </si>
  <si>
    <t>489076195</t>
  </si>
  <si>
    <t>721211422</t>
  </si>
  <si>
    <t>Podlahové vpusti se svislým odtokem DN 50/75/110 mřížka nerez 138x138</t>
  </si>
  <si>
    <t>1290894731</t>
  </si>
  <si>
    <t>721290111</t>
  </si>
  <si>
    <t>Zkouška těsnosti kanalizace  v objektech vodou do DN 125</t>
  </si>
  <si>
    <t>-913546859</t>
  </si>
  <si>
    <t xml:space="preserve">Poznámka k souboru cen:_x000D_
1. V ceně -0123 není započteno dodání média; jeho dodávka se oceňuje ve specifikaci. </t>
  </si>
  <si>
    <t>16+8+38+16+53</t>
  </si>
  <si>
    <t>721290112</t>
  </si>
  <si>
    <t>Zkouška těsnosti kanalizace  v objektech vodou DN 150 nebo DN 200</t>
  </si>
  <si>
    <t>-698793240</t>
  </si>
  <si>
    <t>998721101</t>
  </si>
  <si>
    <t>Přesun hmot pro vnitřní kanalizace  stanovený z hmotnosti přesunovaného materiálu vodorovná dopravní vzdálenost do 50 m v objektech výšky do 6 m</t>
  </si>
  <si>
    <t>463824919</t>
  </si>
  <si>
    <t>998721181</t>
  </si>
  <si>
    <t>Přesun hmot pro vnitřní kanalizace  stanovený z hmotnosti přesunovaného materiálu Příplatek k ceně za přesun prováděný bez použití mechanizace pro jakoukoliv výšku objektu</t>
  </si>
  <si>
    <t>-1670251825</t>
  </si>
  <si>
    <t>722</t>
  </si>
  <si>
    <t>Zdravotechnika - vnitřní vodovod</t>
  </si>
  <si>
    <t>721-R0101</t>
  </si>
  <si>
    <t>Zpěňující protipožární páska vč.pož.identifik.štítků - 1bal/18m (dod+mtž)</t>
  </si>
  <si>
    <t>-1749008842</t>
  </si>
  <si>
    <t>722130233</t>
  </si>
  <si>
    <t>Potrubí z ocelových trubek pozinkovaných  závitových svařovaných běžných DN 25</t>
  </si>
  <si>
    <t>1593139434</t>
  </si>
  <si>
    <t>722130234</t>
  </si>
  <si>
    <t>Potrubí z ocelových trubek pozinkovaných  závitových svařovaných běžných DN 32</t>
  </si>
  <si>
    <t>-871870288</t>
  </si>
  <si>
    <t>722130235</t>
  </si>
  <si>
    <t>Potrubí z ocelových trubek pozinkovaných  závitových svařovaných běžných DN 40</t>
  </si>
  <si>
    <t>277002671</t>
  </si>
  <si>
    <t>722176112</t>
  </si>
  <si>
    <t>Montáž potrubí z plastových trub  svařovaných polyfuzně D přes 16 do 20 mm</t>
  </si>
  <si>
    <t>1720282162</t>
  </si>
  <si>
    <t xml:space="preserve">Poznámka k souboru cen:_x000D_
1. V cenách -6111 až -6140 jsou započteny i náklady na montáž tvarovek. 2. V cenách -6111 až -6140 je započtena tato četnost spojů na 1 m délky rozvodu: a) u polyfuze: 3 svary, b) na tupo: 1,5 svaru. 3. Odlišné množství spojů lze ocenit přípočtem či odpočtem cen -3911 až -3990 části C02 Opravy a údržba vnitřního vodovodu 4. V cenách –6111 až -6140 nejsou započteny náklady na dodání potrubí a tvarovky; tyto se oceňují ve specifikaci. Ztratné lze stanovit: a) u potrubí ve výši 3%, b) u tvarovek se nestanoví. </t>
  </si>
  <si>
    <t>28615152</t>
  </si>
  <si>
    <t>trubka vodovodní tlaková PPR řada PN 20 D 20mm dl 4m</t>
  </si>
  <si>
    <t>-1849842313</t>
  </si>
  <si>
    <t>722176113</t>
  </si>
  <si>
    <t>Montáž potrubí z plastových trub  svařovaných polyfuzně D přes 20 do 25 mm</t>
  </si>
  <si>
    <t>1880654258</t>
  </si>
  <si>
    <t>28615153</t>
  </si>
  <si>
    <t>trubka vodovodní tlaková PPR řada PN 20 D 25mm dl 4m</t>
  </si>
  <si>
    <t>-945432323</t>
  </si>
  <si>
    <t>722176114</t>
  </si>
  <si>
    <t>Montáž potrubí z plastových trub  svařovaných polyfuzně D přes 25 do 32 mm</t>
  </si>
  <si>
    <t>998527398</t>
  </si>
  <si>
    <t>28615155</t>
  </si>
  <si>
    <t>trubka vodovodní tlaková PPR řada PN 20 D 32mm dl 4m</t>
  </si>
  <si>
    <t>-410191613</t>
  </si>
  <si>
    <t>722176115</t>
  </si>
  <si>
    <t>Montáž potrubí z plastových trub  svařovaných polyfuzně D přes 32 do 40 mm</t>
  </si>
  <si>
    <t>1496531845</t>
  </si>
  <si>
    <t>28615158</t>
  </si>
  <si>
    <t>trubka vodovodní tlaková PPR řada PN 20 D 40mm dl 4m</t>
  </si>
  <si>
    <t>2057179682</t>
  </si>
  <si>
    <t>722176116</t>
  </si>
  <si>
    <t>Montáž potrubí z plastových trub  svařovaných polyfuzně D přes 40 do 50 mm</t>
  </si>
  <si>
    <t>-1836606353</t>
  </si>
  <si>
    <t>28615161</t>
  </si>
  <si>
    <t>trubka vodovodní tlaková PPR řada PN 20 D 50mm dl 4m</t>
  </si>
  <si>
    <t>-858632033</t>
  </si>
  <si>
    <t>722176117</t>
  </si>
  <si>
    <t>Montáž potrubí z plastových trub  svařovaných polyfuzně D přes 50 do 63 mm</t>
  </si>
  <si>
    <t>-176782778</t>
  </si>
  <si>
    <t>28615164</t>
  </si>
  <si>
    <t>trubka vodovodní tlaková PPR řada PN 20 D 63mm dl 4m</t>
  </si>
  <si>
    <t>1357504513</t>
  </si>
  <si>
    <t>722190401</t>
  </si>
  <si>
    <t>Zřízení přípojek na potrubí  vyvedení a upevnění výpustek do DN 25</t>
  </si>
  <si>
    <t>-1404026521</t>
  </si>
  <si>
    <t xml:space="preserve">Poznámka k souboru cen:_x000D_
1. Cenami -0401 až -0403 se oceňuje vyvedení a upevnění výpustek zařizovacích předmětů a výtokových armatur. 2. Potrubí vodovodních přípojek k zařizovacím předmětům, výtokovým armaturám, případně strojům a zařízením se oceňuje příslušnými cenami potrubí jako rozvod. </t>
  </si>
  <si>
    <t>722231203</t>
  </si>
  <si>
    <t>Armatury se dvěma závity ventily redukční tlakové mosazné bez manometru PN 6 do 25 °C G 1</t>
  </si>
  <si>
    <t>-528773645</t>
  </si>
  <si>
    <t>722232061</t>
  </si>
  <si>
    <t>Armatury se dvěma závity kulové kohouty PN 42 do 185 °C přímé vnitřní závit s vypouštěním G 1/2</t>
  </si>
  <si>
    <t>1711675417</t>
  </si>
  <si>
    <t>722232062</t>
  </si>
  <si>
    <t>Armatury se dvěma závity kulové kohouty PN 42 do 185 °C přímé vnitřní závit s vypouštěním G 3/4</t>
  </si>
  <si>
    <t>776369066</t>
  </si>
  <si>
    <t>722232064</t>
  </si>
  <si>
    <t>Armatury se dvěma závity kulové kohouty PN 42 do 185 °C přímé vnitřní závit s vypouštěním G 5/4</t>
  </si>
  <si>
    <t>-74639872</t>
  </si>
  <si>
    <t>722231073</t>
  </si>
  <si>
    <t>Armatury se dvěma závity ventily zpětné mosazné PN 10 do 110°C G 3/4</t>
  </si>
  <si>
    <t>932071368</t>
  </si>
  <si>
    <t>722231074</t>
  </si>
  <si>
    <t>Armatury se dvěma závity ventily zpětné mosazné PN 10 do 110°C G 1</t>
  </si>
  <si>
    <t>1091688011</t>
  </si>
  <si>
    <t>722231075</t>
  </si>
  <si>
    <t>Armatury se dvěma závity ventily zpětné mosazné PN 10 do 110°C G 5/4</t>
  </si>
  <si>
    <t>-1891415083</t>
  </si>
  <si>
    <t>722234271</t>
  </si>
  <si>
    <t>Filtr do potrubí studené vody DN 32 (dod+mtž)</t>
  </si>
  <si>
    <t>2026164276</t>
  </si>
  <si>
    <t>722239103</t>
  </si>
  <si>
    <t>Armatury se dvěma závity montáž vodovodních armatur se dvěma závity ostatních typů G 1</t>
  </si>
  <si>
    <t>1555351744</t>
  </si>
  <si>
    <t>dod2020</t>
  </si>
  <si>
    <t>pojistný ventil pružinový DN 25</t>
  </si>
  <si>
    <t>493468819</t>
  </si>
  <si>
    <t>dod2022</t>
  </si>
  <si>
    <t>průtočná armatura DN 25</t>
  </si>
  <si>
    <t>1459698354</t>
  </si>
  <si>
    <t>722250142</t>
  </si>
  <si>
    <t>Požární příslušenství a armatury  hydrantový systém s tvarově stálou hadicí prosklený D 25 x 20 m</t>
  </si>
  <si>
    <t>1909425479</t>
  </si>
  <si>
    <t>722263252</t>
  </si>
  <si>
    <t>Vodoměry  pro vodu do 100°C závitové vertikální vícevtokové mokroběžné G 3/4 x 190 mm Qn 2,5</t>
  </si>
  <si>
    <t>1180858604</t>
  </si>
  <si>
    <t xml:space="preserve">Poznámka k souboru cen:_x000D_
1. Cenami nelze oceňovat montáže vodoměrů při zřizování vodovodních přípojek; tyto práce se oceňují cenami souboru cen 722 26- . 9 Oprava vodoměrů, části C 02. </t>
  </si>
  <si>
    <t>722270104</t>
  </si>
  <si>
    <t>Vodoměrové sestavy  závitové G 6/4</t>
  </si>
  <si>
    <t>-1508499414</t>
  </si>
  <si>
    <t>335727519</t>
  </si>
  <si>
    <t>722290215</t>
  </si>
  <si>
    <t>Zkoušky, proplach a desinfekce vodovodního potrubí  zkoušky těsnosti vodovodního potrubí hrdlového nebo přírubového do DN 100</t>
  </si>
  <si>
    <t>1093922304</t>
  </si>
  <si>
    <t xml:space="preserve">Poznámka k souboru cen:_x000D_
1. Cenami se oceňují dílčí zkoušky těsnosti vodovodního potrubí, které bude v dalším pracovním postupu zakryto nebo se stane nepřístupným. 2. Cenami nelze oceňovat celkové zkoušky těsnosti rozvodů vodovodního potrubí. 3. V cenách je započteno i dodání vody, uzavření a zabezpečení konců potrubí. 4. V cenách -0234 a -0237 je započteno i dodání desinfekčního prostředku. </t>
  </si>
  <si>
    <t>24+97+88+86+20+15</t>
  </si>
  <si>
    <t>722290234</t>
  </si>
  <si>
    <t>Zkoušky, proplach a desinfekce vodovodního potrubí  proplach a desinfekce vodovodního potrubí do DN 80</t>
  </si>
  <si>
    <t>1893842429</t>
  </si>
  <si>
    <t>722-R0101</t>
  </si>
  <si>
    <t>Potrubní oddělovač DN 25 (dod+mtž)</t>
  </si>
  <si>
    <t>-409357470</t>
  </si>
  <si>
    <t>722-R0102</t>
  </si>
  <si>
    <t>Průtočná armatura DN 25 (dod+mtž)</t>
  </si>
  <si>
    <t>1419677274</t>
  </si>
  <si>
    <t>722-R0103</t>
  </si>
  <si>
    <t>Termostatický směšovací ventil trojcesný na tuv DN25 (dod+mtž)</t>
  </si>
  <si>
    <t>34358980</t>
  </si>
  <si>
    <t>722-R0104</t>
  </si>
  <si>
    <t>Tlakoměr (dod+mtž)</t>
  </si>
  <si>
    <t>1433158076</t>
  </si>
  <si>
    <t>722-R0105</t>
  </si>
  <si>
    <t>Doplňování topné vody (dod+mtž)</t>
  </si>
  <si>
    <t>-730201602</t>
  </si>
  <si>
    <t>998722101</t>
  </si>
  <si>
    <t>Přesun hmot pro vnitřní vodovod  stanovený z hmotnosti přesunovaného materiálu vodorovná dopravní vzdálenost do 50 m v objektech výšky do 6 m</t>
  </si>
  <si>
    <t>-1692391577</t>
  </si>
  <si>
    <t>998722181</t>
  </si>
  <si>
    <t>Přesun hmot pro vnitřní vodovod  stanovený z hmotnosti přesunovaného materiálu Příplatek k ceně za přesun prováděný bez použití mechanizace pro jakoukoliv výšku objektu</t>
  </si>
  <si>
    <t>80328735</t>
  </si>
  <si>
    <t>723</t>
  </si>
  <si>
    <t>Zdravotechnika - vnitřní plynovod</t>
  </si>
  <si>
    <t>723150366</t>
  </si>
  <si>
    <t>Potrubí z ocelových trubek hladkých  chráničky Ø 44,5/2,6</t>
  </si>
  <si>
    <t>-2062846042</t>
  </si>
  <si>
    <t>723160204</t>
  </si>
  <si>
    <t>Přípojky k plynoměrům  spojované na závit bez ochozu G 1</t>
  </si>
  <si>
    <t>-1410288616</t>
  </si>
  <si>
    <t xml:space="preserve">Poznámka k souboru cen:_x000D_
1. V cenách -0204 až -0315 je započten potřebný počet uzavíracích armatur, tvarovek, upevňovacího a těsnicího materiálu. </t>
  </si>
  <si>
    <t>723160334</t>
  </si>
  <si>
    <t>Přípojky k plynoměrům  rozpěrky přípojek G 1</t>
  </si>
  <si>
    <t>1286366099</t>
  </si>
  <si>
    <t>723181003</t>
  </si>
  <si>
    <t>Potrubí z měděných trubek měkkých, spojovaných lisováním DN 20</t>
  </si>
  <si>
    <t>-1674192848</t>
  </si>
  <si>
    <t>723181014</t>
  </si>
  <si>
    <t>Potrubí z měděných trubek polotvrdých, spojovaných lisováním DN 25</t>
  </si>
  <si>
    <t>-1566854680</t>
  </si>
  <si>
    <t>723190104</t>
  </si>
  <si>
    <t>Přípojky plynovodní ke spotřebičům z hadic nerezových vnitřní závit G 1/2 FF, délky 75 cm</t>
  </si>
  <si>
    <t>1943210929</t>
  </si>
  <si>
    <t>723231163</t>
  </si>
  <si>
    <t>Armatury se dvěma závity kohouty kulové PN 42 do 185°C plnoprůtokové vnitřní závit těžká řada G 3/4</t>
  </si>
  <si>
    <t>-1033827059</t>
  </si>
  <si>
    <t xml:space="preserve">Poznámka k souboru cen:_x000D_
1. Cenami -9101 až -9108 nelze oceňovat montáž středotlakých regulátorů nebo jejich souprav. 2. V cenách -4351 a -4352 je upevňovací spojovací materiál součástí dodávky skříňky a soklu. </t>
  </si>
  <si>
    <t>723231164</t>
  </si>
  <si>
    <t>Armatury se dvěma závity kohouty kulové PN 42 do 185°C plnoprůtokové vnitřní závit těžká řada G 1</t>
  </si>
  <si>
    <t>-750200553</t>
  </si>
  <si>
    <t>723234311</t>
  </si>
  <si>
    <t>Armatury se dvěma závity středotlaké regulátory tlaku plynu jednostupňové pro zemní plyn, výkon do 6 m3/hod</t>
  </si>
  <si>
    <t>-2137261463</t>
  </si>
  <si>
    <t>72390R-01</t>
  </si>
  <si>
    <t>Odvzdušnění a zaplynování potrubí</t>
  </si>
  <si>
    <t>-333705739</t>
  </si>
  <si>
    <t>998723101</t>
  </si>
  <si>
    <t>Přesun hmot pro vnitřní plynovod  stanovený z hmotnosti přesunovaného materiálu vodorovná dopravní vzdálenost do 50 m v objektech výšky do 6 m</t>
  </si>
  <si>
    <t>-1776413198</t>
  </si>
  <si>
    <t>998723181</t>
  </si>
  <si>
    <t>Přesun hmot pro vnitřní plynovod  stanovený z hmotnosti přesunovaného materiálu Příplatek k ceně za přesun prováděný bez použití mechanizace pro jakoukoliv výšku objektu</t>
  </si>
  <si>
    <t>-632469925</t>
  </si>
  <si>
    <t>725</t>
  </si>
  <si>
    <t>Zdravotechnika - zařizovací předměty</t>
  </si>
  <si>
    <t>725119125</t>
  </si>
  <si>
    <t>Zařízení záchodů montáž klozetových mís závěsných na nosné stěny</t>
  </si>
  <si>
    <t>525297515</t>
  </si>
  <si>
    <t xml:space="preserve">Poznámka k souboru cen:_x000D_
1. V cenách -1351, -1361 není započten napájecí zdroj. 2. V cenách jsou započtená klozetová sedátka. </t>
  </si>
  <si>
    <t>551R-832</t>
  </si>
  <si>
    <t>klozet závěsný, antivandal, nerez, matný vč. sedátka</t>
  </si>
  <si>
    <t>-204828965</t>
  </si>
  <si>
    <t>551R-833</t>
  </si>
  <si>
    <t>klozet závěsný, antivandal, nerez, matný vč. sedátka pro těl. postižené</t>
  </si>
  <si>
    <t>1549787226</t>
  </si>
  <si>
    <t>51R-835</t>
  </si>
  <si>
    <t>Dvojčinné splachovací tlačítko do rámu</t>
  </si>
  <si>
    <t>-917375131</t>
  </si>
  <si>
    <t>725121001</t>
  </si>
  <si>
    <t>Pisoárové záchodky splachovače automatické bez montážní krabice</t>
  </si>
  <si>
    <t>-1387223250</t>
  </si>
  <si>
    <t xml:space="preserve">Poznámka k souboru cen:_x000D_
1. V cenách –1001, -1521, -1525, -1529, -2002 není započten napájecí zdroj. 2. V cenách -1501 a -1502 není započten ventil na oplach pisoáru. </t>
  </si>
  <si>
    <t>725121601</t>
  </si>
  <si>
    <t>Pisoárové záchodky nerezové se zadním vtokem</t>
  </si>
  <si>
    <t>-605498418</t>
  </si>
  <si>
    <t>725211617</t>
  </si>
  <si>
    <t>Umyvadla keramická bílá bez výtokových armatur připevněná na stěnu šrouby s krytem na sifon (polosloupem) 600 mm</t>
  </si>
  <si>
    <t>-734475507</t>
  </si>
  <si>
    <t xml:space="preserve">Poznámka k souboru cen:_x000D_
1. V cenách -1601 až -9104 je započteno i dodání kulových uzávěrů (roháčků) a sifonu. 2. V cenách s viditelným sifonem (tj. bez krytu sifonu, slopu, skříňky, ..) jsou použity kulové uzávěry a sifon s celokovovým designem. 3. V cenách -1651 a -1661 nejsou započteny náklady na montáž a dodání desky, tyto se oceňují cenami 766693411 až 766693422 4. V cenách –4112-14, -4141-43, -4151-56, -4161-63, -4211, 21, 31, není započten napájecí zdroj </t>
  </si>
  <si>
    <t>725219104</t>
  </si>
  <si>
    <t>Umyvadla montáž umyvadel ostatních typů nerezových</t>
  </si>
  <si>
    <t>6643821</t>
  </si>
  <si>
    <t>55231113</t>
  </si>
  <si>
    <t>umyvadlo nerezové závěsné se zadní stěnou 595x445x130mm</t>
  </si>
  <si>
    <t>-753616515</t>
  </si>
  <si>
    <t>552R-387</t>
  </si>
  <si>
    <t>umyvadlo nerezové vícemístné-dvojumyvadlo 2250 mm</t>
  </si>
  <si>
    <t>1742480035</t>
  </si>
  <si>
    <t>725291511R</t>
  </si>
  <si>
    <t>Doplňky zařízení koupelen a záchodů chromový zápustný dávkovač tekutého mýdla na 350 ml</t>
  </si>
  <si>
    <t>-501151485</t>
  </si>
  <si>
    <t>725291621</t>
  </si>
  <si>
    <t>Doplňky zařízení koupelen a záchodů  nerezové zásobník toaletních papírů d=300 mm</t>
  </si>
  <si>
    <t>835570157</t>
  </si>
  <si>
    <t>725291631</t>
  </si>
  <si>
    <t>Doplňky zařízení koupelen a záchodů  nerezové zásobník papírových ručníků</t>
  </si>
  <si>
    <t>-1000003622</t>
  </si>
  <si>
    <t>725291701R</t>
  </si>
  <si>
    <t>Doplňky zařízení koupelen a záchodůnerez madlo rovné dl 300 mm</t>
  </si>
  <si>
    <t>-158590111</t>
  </si>
  <si>
    <t>725331211</t>
  </si>
  <si>
    <t>Výlevky bez výtokových armatur a splachovací nádrže nerezové připevněné na zeď konzolou 450 x 550 x 300 mm</t>
  </si>
  <si>
    <t>970433247</t>
  </si>
  <si>
    <t>725813111</t>
  </si>
  <si>
    <t>Ventily rohové bez připojovací trubičky nebo flexi hadičky G 1/2</t>
  </si>
  <si>
    <t>1568055986</t>
  </si>
  <si>
    <t>725822613</t>
  </si>
  <si>
    <t>Baterie umyvadlové stojánkové pákové s výpustí</t>
  </si>
  <si>
    <t>-536709987</t>
  </si>
  <si>
    <t xml:space="preserve">Poznámka k souboru cen:_x000D_
1. V cenách –2654, 56, -9101-9202 není započten napájecí zdroj. </t>
  </si>
  <si>
    <t>725829132</t>
  </si>
  <si>
    <t>Baterie umyvadlové montáž ostatních typů stojánkových automatických senzorových</t>
  </si>
  <si>
    <t>-648804283</t>
  </si>
  <si>
    <t>55144018</t>
  </si>
  <si>
    <t>baterie umyvadlová automatická stojánková pro teplou a studenou vodu</t>
  </si>
  <si>
    <t>-1973163315</t>
  </si>
  <si>
    <t>725869101</t>
  </si>
  <si>
    <t>Zápachové uzávěrky zařizovacích předmětů montáž zápachových uzávěrek umyvadlových do DN 40</t>
  </si>
  <si>
    <t>-1310468618</t>
  </si>
  <si>
    <t xml:space="preserve">Poznámka k souboru cen:_x000D_
1. Pro volbu cen zápachových uzávěrek je rozhodující vnější průměr připojovací trubky. 2. V cenách je započteno i propojení zápachové uzávěrky s odpadní výpustkou. 3. Cenami zápachových uzávěrek nelze oceňovat zápachové uzávěrky, pokud jsou započteny v cenách zařizovacích předmětů. 4. Přechodové tvarovky pro připojení k armaturám se oceňují samostatně cenami souboru cen 722 22-.. </t>
  </si>
  <si>
    <t>55162000</t>
  </si>
  <si>
    <t>uzávěrka zápachová bidetová umyvadlová DN 32</t>
  </si>
  <si>
    <t>388159437</t>
  </si>
  <si>
    <t>725869218</t>
  </si>
  <si>
    <t>Zápachové uzávěrky zařizovacích předmětů montáž zápachových uzávěrek dřezových dvoudílných U-sifonů</t>
  </si>
  <si>
    <t>-437970297</t>
  </si>
  <si>
    <t>551R-831</t>
  </si>
  <si>
    <t>podomítkový sifon  pro klimatizační jednotku DN 32</t>
  </si>
  <si>
    <t>-731644436</t>
  </si>
  <si>
    <t>551R-838</t>
  </si>
  <si>
    <t>Nerezový koš 5 l, lesklý</t>
  </si>
  <si>
    <t>-1903629646</t>
  </si>
  <si>
    <t>725R-900</t>
  </si>
  <si>
    <t>Napájecí zdroj 230V (dod+mtž)</t>
  </si>
  <si>
    <t>-2088807645</t>
  </si>
  <si>
    <t>725R-901</t>
  </si>
  <si>
    <t>Nerezové zrcadlo sklopné pro tělesně handicapované 400 x 600 mm (dod+mtž)</t>
  </si>
  <si>
    <t>-728804359</t>
  </si>
  <si>
    <t>725R-9011</t>
  </si>
  <si>
    <t>zrcadlo 2000x800 (dod+mtž)</t>
  </si>
  <si>
    <t>418628074</t>
  </si>
  <si>
    <t>725R-9012</t>
  </si>
  <si>
    <t>zrcadlo 800x800 (dod+mtž)</t>
  </si>
  <si>
    <t>-1255810887</t>
  </si>
  <si>
    <t>725R-902</t>
  </si>
  <si>
    <t>Automatický bezdotykový osoušeč rukou s nerezovým matným krytem (dod+mtž)</t>
  </si>
  <si>
    <t>-228132035</t>
  </si>
  <si>
    <t>725R-903</t>
  </si>
  <si>
    <t>Dělící stěna k pisoárům - nerez (dod+mtž)</t>
  </si>
  <si>
    <t>-1325358374</t>
  </si>
  <si>
    <t>725R-904</t>
  </si>
  <si>
    <t>Neutralizační jímka 285x95x103 mm (dod+mtž)</t>
  </si>
  <si>
    <t>1916832388</t>
  </si>
  <si>
    <t>725R-906</t>
  </si>
  <si>
    <t>Zednická výpomoc (drážky, prostupy, začištění,..)</t>
  </si>
  <si>
    <t>913065490</t>
  </si>
  <si>
    <t>725R-907</t>
  </si>
  <si>
    <t>Závěsný materiál (dod+mtž)</t>
  </si>
  <si>
    <t>-488327689</t>
  </si>
  <si>
    <t>998725101</t>
  </si>
  <si>
    <t>Přesun hmot pro zařizovací předměty  stanovený z hmotnosti přesunovaného materiálu vodorovná dopravní vzdálenost do 50 m v objektech výšky do 6 m</t>
  </si>
  <si>
    <t>299054706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</si>
  <si>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</si>
  <si>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998725181</t>
  </si>
  <si>
    <t>Přesun hmot pro zařizovací předměty  stanovený z hmotnosti přesunovaného materiálu Příplatek k cenám za přesun prováděný bez použití mechanizace pro jakoukoliv výšku objektu</t>
  </si>
  <si>
    <t>-1711863847</t>
  </si>
  <si>
    <t>726</t>
  </si>
  <si>
    <t>Zdravotechnika - předstěnové instalace</t>
  </si>
  <si>
    <t>726111031</t>
  </si>
  <si>
    <t>Předstěnové instalační systémy pro zazdění do masivních zděných konstrukcí pro závěsné klozety ovládání zepředu, stavební výška 1080 mm</t>
  </si>
  <si>
    <t>1145276883</t>
  </si>
  <si>
    <t xml:space="preserve">Poznámka k souboru cen:_x000D_
1. V cenách -1031, -1032 jsou započteny náklady na dodání ovládacích tlačítek. 2. V cenách -1202 až -1204 nejsou započteny náklady na dodání ovládacích tlačítek. 3. V cenách nejsou započteny náklady na dodávku zařizovacích předmětů. </t>
  </si>
  <si>
    <t>bez tlačítka</t>
  </si>
  <si>
    <t>998726111</t>
  </si>
  <si>
    <t>Přesun hmot pro instalační prefabrikáty  stanovený z hmotnosti přesunovaného materiálu vodorovná dopravní vzdálenost do 50 m v objektech výšky do 6 m</t>
  </si>
  <si>
    <t>-1158723456</t>
  </si>
  <si>
    <t>998726181</t>
  </si>
  <si>
    <t>Přesun hmot pro instalační prefabrikáty  stanovený z hmotnosti přesunovaného materiálu Příplatek k cenám za přesun prováděný bez použití mechanizace pro jakoukoliv výšku objektu</t>
  </si>
  <si>
    <t>-1387995228</t>
  </si>
  <si>
    <t>732</t>
  </si>
  <si>
    <t>Ústřední vytápění - strojovny</t>
  </si>
  <si>
    <t>732331613</t>
  </si>
  <si>
    <t>Nádoby expanzní tlakové s membránou bez pojistného ventilu se závitovým připojením PN 0,6 o objemu 18 l</t>
  </si>
  <si>
    <t>-1594248427</t>
  </si>
  <si>
    <t>781495115</t>
  </si>
  <si>
    <t>Obklad - dokončující práce ostatní práce spárování silikonem</t>
  </si>
  <si>
    <t>1676605161</t>
  </si>
  <si>
    <t xml:space="preserve">Poznámka k souboru cen:_x000D_
1. Množství měrných jednotek u ceny -5185 se stanoví podle počtu řezaných obkladaček, nezávisle na jejich velikosti. 2. Položku -5185 lze použít při nuceném použití jiného nástroje než řezačky. </t>
  </si>
  <si>
    <t>VYT - Vytápění</t>
  </si>
  <si>
    <t xml:space="preserve">    731 - Ústřední vytápění - kotelny</t>
  </si>
  <si>
    <t xml:space="preserve">    733 - Ústřední vytápění - rozvodné potrubí</t>
  </si>
  <si>
    <t xml:space="preserve">    734 - Ústřední vytápění - armatury</t>
  </si>
  <si>
    <t xml:space="preserve">    735 - Ústřední vytápění - otopná tělesa</t>
  </si>
  <si>
    <t xml:space="preserve">    776 - Podlahy povlakové</t>
  </si>
  <si>
    <t>713463411</t>
  </si>
  <si>
    <t>Montáž izolace tepelné potrubí a ohybů tvarovkami nebo deskami  potrubními pouzdry návlekovými izolačními hadicemi potrubí a ohybů</t>
  </si>
  <si>
    <t>2035988990</t>
  </si>
  <si>
    <t>5+50+25+12+2+20+24+27</t>
  </si>
  <si>
    <t>1664345312</t>
  </si>
  <si>
    <t>28377096</t>
  </si>
  <si>
    <t>pouzdro izolační potrubní z pěnového polyetylenu 15/20mm</t>
  </si>
  <si>
    <t>1046066956</t>
  </si>
  <si>
    <t>28377106</t>
  </si>
  <si>
    <t>pouzdro izolační potrubní z pěnového polyetylenu 18/20mm</t>
  </si>
  <si>
    <t>-996670409</t>
  </si>
  <si>
    <t>5+2</t>
  </si>
  <si>
    <t>28377046</t>
  </si>
  <si>
    <t>pouzdro izolační potrubní z pěnového polyetylenu 22/25mm</t>
  </si>
  <si>
    <t>628369395</t>
  </si>
  <si>
    <t>50+20</t>
  </si>
  <si>
    <t>28377049</t>
  </si>
  <si>
    <t>pouzdro izolační potrubní z pěnového polyetylenu 28/25mm</t>
  </si>
  <si>
    <t>1775868858</t>
  </si>
  <si>
    <t>28377056R</t>
  </si>
  <si>
    <t>pouzdro izolační potrubní z pěnového polyetylenu 28/30mm</t>
  </si>
  <si>
    <t>-468778411</t>
  </si>
  <si>
    <t>28377057R</t>
  </si>
  <si>
    <t>pouzdro izolační potrubní z pěnového polyetylenu 35/30mm</t>
  </si>
  <si>
    <t>-1606248889</t>
  </si>
  <si>
    <t>289269885</t>
  </si>
  <si>
    <t>1341967720</t>
  </si>
  <si>
    <t>731</t>
  </si>
  <si>
    <t>Ústřední vytápění - kotelny</t>
  </si>
  <si>
    <t>731244494</t>
  </si>
  <si>
    <t>Kotle ocelové teplovodní plynové závěsné kondenzační montáž kotlů kondenzačních ostatních typů o výkonu přes 28 do 50 kW</t>
  </si>
  <si>
    <t>-1223992791</t>
  </si>
  <si>
    <t xml:space="preserve">Poznámka k souboru cen:_x000D_
1. V cenách -4101 až -4494 jsou započteny i náklady na: a) napojení kotle na připravené rozvody, b) odzkoušení kotle a poučení provozovatele. 2. V cenách -4101 až -4494 nejsou započteny náklady, které se oceňují samostatně, a to: a) zřízení rozvodů topné a vratné vody, b) dodávku a montáž odtahového potrubí odvodu spalin, c) případnou dodávku, osazení a připojení zásobníku. </t>
  </si>
  <si>
    <t>dod731001</t>
  </si>
  <si>
    <t xml:space="preserve">Kotel plynový teplovodní kondenzační závěsný o výkonu 8,7-48 kw, plynulá regulace. </t>
  </si>
  <si>
    <t>1514618017</t>
  </si>
  <si>
    <t>731R-9001</t>
  </si>
  <si>
    <t>Stacionární zásobnník TUV 500l kombinovaný (dod+mtž) s el. Vložkovou 5-6 kW Vč. Tepelné izolace</t>
  </si>
  <si>
    <t>449645334</t>
  </si>
  <si>
    <t>731R-9002</t>
  </si>
  <si>
    <t>Regulace ekviterní vč. Venkovního čidla (dod+mtž)</t>
  </si>
  <si>
    <t>1368333432</t>
  </si>
  <si>
    <t>731R-9004</t>
  </si>
  <si>
    <t>MAR -kabeláž čidel,regulace a el.připojení,uvedení kotle do provozu a zaškolení obsluhy(dod+mtž)</t>
  </si>
  <si>
    <t>299903696</t>
  </si>
  <si>
    <t>731R-9005</t>
  </si>
  <si>
    <t>Odkouření kotle 80/125 mm-délka 2m včetně tvarovek (dod+mtž)</t>
  </si>
  <si>
    <t>-955143278</t>
  </si>
  <si>
    <t>731R-9006</t>
  </si>
  <si>
    <t>Zednická výpomoc (drážky, prostupy, začištění,...)</t>
  </si>
  <si>
    <t>-1249854325</t>
  </si>
  <si>
    <t>998731101</t>
  </si>
  <si>
    <t>Přesun hmot pro kotelny  stanovený z hmotnosti přesunovaného materiálu vodorovná dopravní vzdálenost do 50 m v objektech výšky do 6 m</t>
  </si>
  <si>
    <t>-555022467</t>
  </si>
  <si>
    <t>998731181</t>
  </si>
  <si>
    <t>Přesun hmot pro kotelny  stanovený z hmotnosti přesunovaného materiálu Příplatek k cenám za přesun prováděný bez použití mechanizace pro jakoukoliv výšku objektu</t>
  </si>
  <si>
    <t>-332515313</t>
  </si>
  <si>
    <t>733</t>
  </si>
  <si>
    <t>Ústřední vytápění - rozvodné potrubí</t>
  </si>
  <si>
    <t>733222102</t>
  </si>
  <si>
    <t>Potrubí z trubek měděných polotvrdých spojovaných měkkým pájením Ø 15/1</t>
  </si>
  <si>
    <t>184805151</t>
  </si>
  <si>
    <t>733222103</t>
  </si>
  <si>
    <t>Potrubí z trubek měděných polotvrdých spojovaných měkkým pájením Ø 18/1</t>
  </si>
  <si>
    <t>-1807794725</t>
  </si>
  <si>
    <t>733222104</t>
  </si>
  <si>
    <t>Potrubí z trubek měděných polotvrdých spojovaných měkkým pájením Ø 22/1,0</t>
  </si>
  <si>
    <t>-1511937577</t>
  </si>
  <si>
    <t>733223105</t>
  </si>
  <si>
    <t>Potrubí z trubek měděných tvrdých spojovaných měkkým pájením Ø 28/1,5</t>
  </si>
  <si>
    <t>1346171173</t>
  </si>
  <si>
    <t>733223106</t>
  </si>
  <si>
    <t>Potrubí z trubek měděných tvrdých spojovaných měkkým pájením Ø 35/1,5</t>
  </si>
  <si>
    <t>-1029783617</t>
  </si>
  <si>
    <t>733291101</t>
  </si>
  <si>
    <t>Zkoušky těsnosti potrubí z trubek měděných  Ø do 35/1,5</t>
  </si>
  <si>
    <t>826369274</t>
  </si>
  <si>
    <t>12+2+20+24+27</t>
  </si>
  <si>
    <t>733321211</t>
  </si>
  <si>
    <t>Potrubí z trubek plastových z polypropylenu (PP-RCT) spojovaných svařováním Ø 16/2,2</t>
  </si>
  <si>
    <t>513632318</t>
  </si>
  <si>
    <t xml:space="preserve">Poznámka k souboru cen:_x000D_
1. Potrubí venkovních plošných kolektorů primárních okruhů tepelných čerpadel, lze oceňovat příslušnými cenami části A02 katalogu 827-1 Vedení trubní, dálková a přípojná - vodovod a kanalizace. </t>
  </si>
  <si>
    <t>733321212</t>
  </si>
  <si>
    <t>Potrubí z trubek plastových z polypropylenu (PP-RCT) spojovaných svařováním Ø 20/2,8</t>
  </si>
  <si>
    <t>1826542198</t>
  </si>
  <si>
    <t>733321213</t>
  </si>
  <si>
    <t>Potrubí z trubek plastových z polypropylenu (PP-RCT) spojovaných svařováním Ø 25/3,5</t>
  </si>
  <si>
    <t>1787207800</t>
  </si>
  <si>
    <t>733391101</t>
  </si>
  <si>
    <t>Zkoušky těsnosti potrubí z trubek plastových Ø do 32/3,0</t>
  </si>
  <si>
    <t>782554869</t>
  </si>
  <si>
    <t>5+50+25</t>
  </si>
  <si>
    <t>998733101</t>
  </si>
  <si>
    <t>Přesun hmot pro rozvody potrubí  stanovený z hmotnosti přesunovaného materiálu vodorovná dopravní vzdálenost do 50 m v objektech výšky do 6 m</t>
  </si>
  <si>
    <t>13871793</t>
  </si>
  <si>
    <t>998733181</t>
  </si>
  <si>
    <t>Přesun hmot pro rozvody potrubí  stanovený z hmotnosti přesunovaného materiálu Příplatek k cenám za přesun prováděný bez použití mechanizace pro jakoukoliv výšku objektu</t>
  </si>
  <si>
    <t>-113591262</t>
  </si>
  <si>
    <t>734</t>
  </si>
  <si>
    <t>Ústřední vytápění - armatury</t>
  </si>
  <si>
    <t>734211119</t>
  </si>
  <si>
    <t>Ventily odvzdušňovací závitové automatické PN 14 do 120°C G 3/8</t>
  </si>
  <si>
    <t>1802248501</t>
  </si>
  <si>
    <t>734242414</t>
  </si>
  <si>
    <t>Ventily zpětné závitové PN 16 do 110°C přímé G 1</t>
  </si>
  <si>
    <t>-1064763937</t>
  </si>
  <si>
    <t>734242415</t>
  </si>
  <si>
    <t>Ventily zpětné závitové PN 16 do 110°C přímé G 5/4</t>
  </si>
  <si>
    <t>-1427259764</t>
  </si>
  <si>
    <t>734291123</t>
  </si>
  <si>
    <t>Ostatní armatury kohouty plnicí a vypouštěcí PN 10 do 90°C G 1/2</t>
  </si>
  <si>
    <t>627452244</t>
  </si>
  <si>
    <t>734291244</t>
  </si>
  <si>
    <t>Ostatní armatury filtry závitové PN 16 do 130°C přímé s vnitřními závity G 1</t>
  </si>
  <si>
    <t>1955629325</t>
  </si>
  <si>
    <t>734291245</t>
  </si>
  <si>
    <t>Ostatní armatury filtry závitové PN 16 do 130°C přímé s vnitřními závity G 1 1/4</t>
  </si>
  <si>
    <t>-446122216</t>
  </si>
  <si>
    <t>734292713</t>
  </si>
  <si>
    <t>Ostatní armatury kulové kohouty PN 42 do 185°C přímé vnitřní závit G 1/2</t>
  </si>
  <si>
    <t>270995091</t>
  </si>
  <si>
    <t>734292715</t>
  </si>
  <si>
    <t>Ostatní armatury kulové kohouty PN 42 do 185°C přímé vnitřní závit G 1</t>
  </si>
  <si>
    <t>-1133396241</t>
  </si>
  <si>
    <t>734292716</t>
  </si>
  <si>
    <t>Ostatní armatury kulové kohouty PN 42 do 185°C přímé vnitřní závit G 1 1/4</t>
  </si>
  <si>
    <t>-1319714682</t>
  </si>
  <si>
    <t>734R-9101</t>
  </si>
  <si>
    <t>Čerpadlo oběhové elektronické DN 25/1-6/PN6-10, (dod+mtž)</t>
  </si>
  <si>
    <t>-1890682658</t>
  </si>
  <si>
    <t>734R-9102</t>
  </si>
  <si>
    <t>Expanzní nádoba 50l+bez.ventil. (dod+mtž)</t>
  </si>
  <si>
    <t>-860714250</t>
  </si>
  <si>
    <t>734R-9103</t>
  </si>
  <si>
    <t>Oddělovací člen pitné vody pro napouštění OS (dod+mtž)</t>
  </si>
  <si>
    <t>339659384</t>
  </si>
  <si>
    <t>734R-9105</t>
  </si>
  <si>
    <t>Filtr magnetický DN 25 (dod+mtž)</t>
  </si>
  <si>
    <t>2131363247</t>
  </si>
  <si>
    <t>734R-9106</t>
  </si>
  <si>
    <t>Vyvažovací ventil DN10/PN 16 (dod+mtž)</t>
  </si>
  <si>
    <t>-1026788082</t>
  </si>
  <si>
    <t>734R-9107</t>
  </si>
  <si>
    <t>Vyvažovací ventil DN15/PN16 (dod+mtž)</t>
  </si>
  <si>
    <t>238638062</t>
  </si>
  <si>
    <t>734R-9108</t>
  </si>
  <si>
    <t>Termomanometr DN80 1/2 (dod+mtž)</t>
  </si>
  <si>
    <t>-662171537</t>
  </si>
  <si>
    <t>734R-9109</t>
  </si>
  <si>
    <t>Sdružený rozdělovač/sběrač  3 větve 1+PUR tepelná izolace (dod+mtž)</t>
  </si>
  <si>
    <t>-1227158291</t>
  </si>
  <si>
    <t>734R-9110</t>
  </si>
  <si>
    <t>Vyrovnávač tlaku hydraulický 5/4+PUR izolace (dod+mtž)</t>
  </si>
  <si>
    <t>-1159962121</t>
  </si>
  <si>
    <t>734R-9111</t>
  </si>
  <si>
    <t>Ventil směšovací 3-cesný DN20+elektropohon (dod+mtž)</t>
  </si>
  <si>
    <t>-1984627584</t>
  </si>
  <si>
    <t>734R-9112</t>
  </si>
  <si>
    <t>Elektro spirála 6 kw 400 v,s přírubou pro zásobníky 300-500l (dod+mtž)</t>
  </si>
  <si>
    <t>1459229163</t>
  </si>
  <si>
    <t>734R-9113</t>
  </si>
  <si>
    <t>Uzavíratelný šroubení roh.včetně adaptéru 3/4-15l (dod+mtž)</t>
  </si>
  <si>
    <t>1638070514</t>
  </si>
  <si>
    <t>734R-9114</t>
  </si>
  <si>
    <t>Termohlavice (dod+mtž)</t>
  </si>
  <si>
    <t>-1967656476</t>
  </si>
  <si>
    <t>998734101</t>
  </si>
  <si>
    <t>Přesun hmot pro armatury  stanovený z hmotnosti přesunovaného materiálu vodorovná dopravní vzdálenost do 50 m v objektech výšky do 6 m</t>
  </si>
  <si>
    <t>1153688836</t>
  </si>
  <si>
    <t>998734181</t>
  </si>
  <si>
    <t>Přesun hmot pro armatury  stanovený z hmotnosti přesunovaného materiálu Příplatek k cenám za přesun prováděný bez použití mechanizace pro jakoukoliv výšku objektu</t>
  </si>
  <si>
    <t>-1731276976</t>
  </si>
  <si>
    <t>735</t>
  </si>
  <si>
    <t>Ústřední vytápění - otopná tělesa</t>
  </si>
  <si>
    <t>735152371</t>
  </si>
  <si>
    <t>Otopná tělesa panelová VK dvoudesková PN 1,0 MPa, T do 110°C bez přídavné přestupní plochy výšky tělesa 600 mm stavební délky / výkonu 400 mm / 391 W</t>
  </si>
  <si>
    <t>-1280733512</t>
  </si>
  <si>
    <t>735152372</t>
  </si>
  <si>
    <t>Otopná tělesa panelová VK dvoudesková PN 1,0 MPa, T do 110°C bez přídavné přestupní plochy výšky tělesa 600 mm stavební délky / výkonu 500 mm / 489 W</t>
  </si>
  <si>
    <t>-255549531</t>
  </si>
  <si>
    <t>735511006</t>
  </si>
  <si>
    <t>Trubkové teplovodní podlahové vytápění rozvod v systémové desce potrubí polyethylen PE-Xa rozvodné potrubí 17x2 mm, rozteč 50 mm</t>
  </si>
  <si>
    <t>14174939</t>
  </si>
  <si>
    <t xml:space="preserve">Poznámka k souboru cen:_x000D_
1. Montáž tepelné izolace se oceňuje cenou 713 12-1... </t>
  </si>
  <si>
    <t>735511008</t>
  </si>
  <si>
    <t>Trubkové teplovodní podlahové vytápění rozvod v systémové desce systémová deska s tepelnou izolací, celkové výšky 50 až 53 mm</t>
  </si>
  <si>
    <t>1999959739</t>
  </si>
  <si>
    <t>735511088</t>
  </si>
  <si>
    <t>Trubkové teplovodní podlahové vytápění rozdělovače mosazné s průtokoměry devítiokruhové</t>
  </si>
  <si>
    <t>1462365311</t>
  </si>
  <si>
    <t>735511105</t>
  </si>
  <si>
    <t>Trubkové teplovodní podlahové vytápění skříně rozdělovače pod omítku, pro rozdělovač s počtem okruhů 9-12</t>
  </si>
  <si>
    <t>-1353855295</t>
  </si>
  <si>
    <t>735511135</t>
  </si>
  <si>
    <t>Trubkové teplovodní podlahové vytápění připojovací šroubení rozdělovače, potrubí 14x1,5 mm</t>
  </si>
  <si>
    <t>1503809761</t>
  </si>
  <si>
    <t>735511143</t>
  </si>
  <si>
    <t>Trubkové teplovodní podlahové vytápění regulační zařízení elektrotermická hlavice</t>
  </si>
  <si>
    <t>1409587347</t>
  </si>
  <si>
    <t>735R-0102</t>
  </si>
  <si>
    <t>Prostorový termostat bezdrátový pro podlahové vytápění  (dod+mtž)</t>
  </si>
  <si>
    <t>477706909</t>
  </si>
  <si>
    <t>735R-0103</t>
  </si>
  <si>
    <t>Bezdrátorová regulace podlahového vytápění +rozvaděč pro regulaci 230 V (dod+mtž)</t>
  </si>
  <si>
    <t>-225554071</t>
  </si>
  <si>
    <t>735R-0104</t>
  </si>
  <si>
    <t>Plastifikátor do betonu (dod+mtž)</t>
  </si>
  <si>
    <t>l</t>
  </si>
  <si>
    <t>-823681484</t>
  </si>
  <si>
    <t>735R-0105</t>
  </si>
  <si>
    <t>MaR pro podl. vytápění (dod+mtž)</t>
  </si>
  <si>
    <t>355160834</t>
  </si>
  <si>
    <t>998735101</t>
  </si>
  <si>
    <t>Přesun hmot pro otopná tělesa  stanovený z hmotnosti přesunovaného materiálu vodorovná dopravní vzdálenost do 50 m v objektech výšky do 6 m</t>
  </si>
  <si>
    <t>-857372187</t>
  </si>
  <si>
    <t>998735181</t>
  </si>
  <si>
    <t>Přesun hmot pro otopná tělesa  stanovený z hmotnosti přesunovaného materiálu Příplatek k cenám za přesun prováděný bez použití mechanizace pro jakoukoliv výšku objektu</t>
  </si>
  <si>
    <t>1646529953</t>
  </si>
  <si>
    <t>776</t>
  </si>
  <si>
    <t>Podlahy povlakové</t>
  </si>
  <si>
    <t>776111411</t>
  </si>
  <si>
    <t>Příprava podkladu montáž dilatační pásky podlah</t>
  </si>
  <si>
    <t>-1717457046</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</si>
  <si>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</si>
  <si>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28618156</t>
  </si>
  <si>
    <t>pás dilatační PUR podlahového PB vytápění</t>
  </si>
  <si>
    <t>2091863496</t>
  </si>
  <si>
    <t>80*1,02 'Přepočtené koeficientem množství</t>
  </si>
  <si>
    <t>VZT - Vzduchotechnika</t>
  </si>
  <si>
    <t xml:space="preserve">    751 - Vzduchotechnika</t>
  </si>
  <si>
    <t>713411111</t>
  </si>
  <si>
    <t>Montáž izolace tepelné potrubí a ohybů pásy nebo rohožemi  bez povrchové úpravy (izolační materiál ve specifikaci) ovinutými kolem potrubí a staženými ocelovým drátem potrubí jednovrstvá</t>
  </si>
  <si>
    <t>-186765963</t>
  </si>
  <si>
    <t>11+4</t>
  </si>
  <si>
    <t>RKW.155205</t>
  </si>
  <si>
    <t>deska minerální s jednostrannou Al fólií 100 kg/m3 tl.40mm</t>
  </si>
  <si>
    <t>921856745</t>
  </si>
  <si>
    <t>15*1,1 'Přepočtené koeficientem množství</t>
  </si>
  <si>
    <t>998713201</t>
  </si>
  <si>
    <t>Přesun hmot pro izolace tepelné stanovený procentní sazbou (%) z ceny vodorovná dopravní vzdálenost do 50 m v objektech výšky do 6 m</t>
  </si>
  <si>
    <t>%</t>
  </si>
  <si>
    <t>-1813890293</t>
  </si>
  <si>
    <t>751</t>
  </si>
  <si>
    <t>751322012</t>
  </si>
  <si>
    <t>Montáž talířových ventilů, anemostatů, dýz  talířového ventilu, průměru přes 100 do 200 mm</t>
  </si>
  <si>
    <t>-2072824472</t>
  </si>
  <si>
    <t>4+3+1</t>
  </si>
  <si>
    <t>11.137.040</t>
  </si>
  <si>
    <t>talířový ventil odvodní 125 vč.támečku do SDK (KK125)</t>
  </si>
  <si>
    <t>-1269872032</t>
  </si>
  <si>
    <t>11.137.041</t>
  </si>
  <si>
    <t>talířový ventil odvodní 160 vč.támečku do SDK (KK160)</t>
  </si>
  <si>
    <t>185096025</t>
  </si>
  <si>
    <t>11.137.042</t>
  </si>
  <si>
    <t>talířový ventil přívodní (KE200)</t>
  </si>
  <si>
    <t>-619640227</t>
  </si>
  <si>
    <t>751398051</t>
  </si>
  <si>
    <t>Montáž ostatních zařízení  protidešťové žaluzie nebo žaluziové klapky na čtyřhranné potrubí, průřezu do 0,150 m2</t>
  </si>
  <si>
    <t>542616743</t>
  </si>
  <si>
    <t>R-1002</t>
  </si>
  <si>
    <t>protidešťový a protivětrový zákryt 350x350x125 mm pozink.ocel.plech tř. 11, se sítí proti ptactvu, připojení kruhové pr. 250 mm</t>
  </si>
  <si>
    <t>1182702046</t>
  </si>
  <si>
    <t>751510041</t>
  </si>
  <si>
    <t>Vzduchotechnické potrubí z pozinkovaného plechu  kruhové, trouba spirálně vinutá bez příruby, průměru do 100 mm</t>
  </si>
  <si>
    <t>-1137684081</t>
  </si>
  <si>
    <t>751510042</t>
  </si>
  <si>
    <t>Vzduchotechnické potrubí z pozinkovaného plechu  kruhové, trouba spirálně vinutá bez příruby, průměru přes 100 do 200 mm</t>
  </si>
  <si>
    <t>1273317246</t>
  </si>
  <si>
    <t>pr. 125</t>
  </si>
  <si>
    <t>9+4*0,5</t>
  </si>
  <si>
    <t>sonoflex</t>
  </si>
  <si>
    <t>pr. 160</t>
  </si>
  <si>
    <t>8+7*0,5</t>
  </si>
  <si>
    <t>pr. 200</t>
  </si>
  <si>
    <t>4+7*0,5</t>
  </si>
  <si>
    <t>751510043</t>
  </si>
  <si>
    <t>Vzduchotechnické potrubí z pozinkovaného plechu  kruhové, trouba spirálně vinutá bez příruby, průměru přes 200 do 300 mm</t>
  </si>
  <si>
    <t>-471949623</t>
  </si>
  <si>
    <t>pr. 250 mm</t>
  </si>
  <si>
    <t>4+6*0,5</t>
  </si>
  <si>
    <t>751511002</t>
  </si>
  <si>
    <t>Montáž potrubí plechového skupiny I  čtyřhranného s přírubou tloušťky plechu 0,6 mm, průřezu přes 0,01 do 0,03 m2</t>
  </si>
  <si>
    <t>-655868930</t>
  </si>
  <si>
    <t>4,5+2*0,5</t>
  </si>
  <si>
    <t>42982102</t>
  </si>
  <si>
    <t>potrubí VZT čtyřhranné Pz průřez do 0,03m2</t>
  </si>
  <si>
    <t>-1517037659</t>
  </si>
  <si>
    <t>42982201</t>
  </si>
  <si>
    <t>kus přechodový čtyřhranný VZT Pz průřez do 0,03m2</t>
  </si>
  <si>
    <t>-409815632</t>
  </si>
  <si>
    <t>751511003</t>
  </si>
  <si>
    <t>Montáž potrubí plechového skupiny I  čtyřhranného s přírubou tloušťky plechu 0,6 mm, průřezu přes 0,03 do 0,07 m2</t>
  </si>
  <si>
    <t>30528414</t>
  </si>
  <si>
    <t>11+13*0,5</t>
  </si>
  <si>
    <t>42982104</t>
  </si>
  <si>
    <t>potrubí VZT čtyřhranné Pz průřez do 0,07m2</t>
  </si>
  <si>
    <t>-1163085368</t>
  </si>
  <si>
    <t>42982202</t>
  </si>
  <si>
    <t>kus přechodový čtyřhranný VZT Pz průřez do 0,07m2</t>
  </si>
  <si>
    <t>1958119489</t>
  </si>
  <si>
    <t>751514662</t>
  </si>
  <si>
    <t>Montáž škrtící klapky nebo zpětné klapky do plechového potrubí  kruhové s přírubou, průměru přes 100 do 200 mm</t>
  </si>
  <si>
    <t>1850322289</t>
  </si>
  <si>
    <t>R-137.042</t>
  </si>
  <si>
    <t>regulační klapka kruhová ruční pr. 160 mm</t>
  </si>
  <si>
    <t>1212615257</t>
  </si>
  <si>
    <t>R-137.043</t>
  </si>
  <si>
    <t>regulační klapka kruhová ruční pr. 200mm</t>
  </si>
  <si>
    <t>1908365369</t>
  </si>
  <si>
    <t>751514712</t>
  </si>
  <si>
    <t>Montáž protidešťové stříšky nebo výfukové hlavice do plechového potrubí  čtyřhranné s přírubou, průřezu přes 0,035 do 0,07 m2</t>
  </si>
  <si>
    <t>-793552784</t>
  </si>
  <si>
    <t>R-1001</t>
  </si>
  <si>
    <t>výfuková hlavice 4hranná symetrická 250x250 mm pozinkovaná a lakovaná</t>
  </si>
  <si>
    <t>-607913209</t>
  </si>
  <si>
    <t>751611115</t>
  </si>
  <si>
    <t>Montáž vzduchotechnické jednotky s rekuperací tepla stojaté s výměnou vzduchu do 1 000 m3/h</t>
  </si>
  <si>
    <t>-377021278</t>
  </si>
  <si>
    <t>751611131</t>
  </si>
  <si>
    <t>Montáž vzduchotechnické jednotky s rekuperací tepla Příplatek k cenám za montáž jednotky po částech</t>
  </si>
  <si>
    <t>-67013539</t>
  </si>
  <si>
    <t>751R-500</t>
  </si>
  <si>
    <t>Vzduchotechnická jednotka, vzduchový výkon: 700 m³/hod (220Pa-přívod/270Pa-odvod),  vnitřní parapetní, protiproudý rekuperátor – účinnost min. 90%, ele. Předehřev – 3,0 kW, vodní dohřev, filtrace M5/G4, jednotka obsahuje kompletní digitální MaR, ErP 2018</t>
  </si>
  <si>
    <t>-1403717759</t>
  </si>
  <si>
    <t>751R-600</t>
  </si>
  <si>
    <t>Závěsný a spojovací materiál (dod+mtž)</t>
  </si>
  <si>
    <t>-806357030</t>
  </si>
  <si>
    <t>751R-602</t>
  </si>
  <si>
    <t>Zátka 315x200 mm s přípravou na odvod kondenzátu (dod+mtž)</t>
  </si>
  <si>
    <t>-1987048556</t>
  </si>
  <si>
    <t>751R-620</t>
  </si>
  <si>
    <t>Uvedení VZT jednotky do provozu</t>
  </si>
  <si>
    <t>hod</t>
  </si>
  <si>
    <t>1269577069</t>
  </si>
  <si>
    <t>751R-630</t>
  </si>
  <si>
    <t>Zednická výpomoc</t>
  </si>
  <si>
    <t>-854090312</t>
  </si>
  <si>
    <t>998751101</t>
  </si>
  <si>
    <t>Přesun hmot pro vzduchotechniku stanovený z hmotnosti přesunovaného materiálu vodorovná dopravní vzdálenost do 100 m v objektech výšky do 12 m</t>
  </si>
  <si>
    <t>-22738698</t>
  </si>
  <si>
    <t>998751181</t>
  </si>
  <si>
    <t>Přesun hmot pro vzduchotechniku stanovený z hmotnosti přesunovaného materiálu Příplatek k cenám za přesun prováděný bez použití mechanizace pro jakoukoliv výšku objektu</t>
  </si>
  <si>
    <t>-1819356930</t>
  </si>
  <si>
    <t>SIP - Silnoproud</t>
  </si>
  <si>
    <t xml:space="preserve">    997 - Přesun sutě</t>
  </si>
  <si>
    <t>971033451</t>
  </si>
  <si>
    <t>Vybourání otvorů ve zdivu základovém nebo nadzákladovém z cihel, tvárnic, příčkovek  z cihel pálených na maltu vápennou nebo vápenocementovou plochy do 0,25 m2, tl. do 450 mm</t>
  </si>
  <si>
    <t>-680892319</t>
  </si>
  <si>
    <t>niky pro rozvaděč</t>
  </si>
  <si>
    <t>973032616</t>
  </si>
  <si>
    <t>Vysekání kapes ve zdivu z dutých cihel nebo tvárnic  pro špalíky a krabice, velikosti do 100x100x50 mm</t>
  </si>
  <si>
    <t>-482753701</t>
  </si>
  <si>
    <t>974082114</t>
  </si>
  <si>
    <t>Vysekání rýh pro vodiče  v omítce vápenné nebo vápenocementové stěn, šířky do 70 mm</t>
  </si>
  <si>
    <t>-192324860</t>
  </si>
  <si>
    <t>150+20+20+60+20+20+15+10</t>
  </si>
  <si>
    <t>998R-0101</t>
  </si>
  <si>
    <t>Zednická výpomoc (průrazy)</t>
  </si>
  <si>
    <t>-967341699</t>
  </si>
  <si>
    <t>997</t>
  </si>
  <si>
    <t>Přesun sutě</t>
  </si>
  <si>
    <t>997013501</t>
  </si>
  <si>
    <t>Odvoz suti a vybouraných hmot na skládku nebo meziskládku  se složením, na vzdálenost do 1 km</t>
  </si>
  <si>
    <t>-1702735564</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</si>
  <si>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</si>
  <si>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997013509</t>
  </si>
  <si>
    <t>Odvoz suti a vybouraných hmot na skládku nebo meziskládku  se složením, na vzdálenost Příplatek k ceně za každý další i započatý 1 km přes 1 km</t>
  </si>
  <si>
    <t>-2102959358</t>
  </si>
  <si>
    <t>1,675*10 'Přepočtené koeficientem množství</t>
  </si>
  <si>
    <t>997013809</t>
  </si>
  <si>
    <t>Poplatek za uložení stavebního odpadu na skládce (skládkovné) ze směsí nebo oddělených frakcí betonu, cihel a keramických výrobků zatříděného do Katalogu odpadů pod kódem 170 107</t>
  </si>
  <si>
    <t>536927495</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</si>
  <si>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</si>
  <si>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741110041</t>
  </si>
  <si>
    <t>Montáž trubek elektroinstalačních s nasunutím nebo našroubováním do krabic plastových ohebných, uložených pevně, vnější Ø přes 11 do 23 mm</t>
  </si>
  <si>
    <t>-456592172</t>
  </si>
  <si>
    <t>10+10+20</t>
  </si>
  <si>
    <t>34571362</t>
  </si>
  <si>
    <t>trubka elektroinstalační HDPE tuhá dvouplášťová korugovaná D 52/63 mm</t>
  </si>
  <si>
    <t>-421603519</t>
  </si>
  <si>
    <t>34571062</t>
  </si>
  <si>
    <t>trubka elektroinstalační ohebná z PVC (ČSN)2316</t>
  </si>
  <si>
    <t>-1681670076</t>
  </si>
  <si>
    <t>34571063</t>
  </si>
  <si>
    <t>trubka elektroinstalační ohebná z PVC (ČSN) 2323</t>
  </si>
  <si>
    <t>-480489765</t>
  </si>
  <si>
    <t>741112061</t>
  </si>
  <si>
    <t>Montáž krabic elektroinstalačních bez napojení na trubky a lišty, demontáže a montáže víčka a přístroje přístrojových zapuštěných plastových kruhových</t>
  </si>
  <si>
    <t>-118482655</t>
  </si>
  <si>
    <t>3+1*2+1*5</t>
  </si>
  <si>
    <t>34571519</t>
  </si>
  <si>
    <t>krabice univerzální odbočná z PH s víčkem, D 73,5 mm x 43 mm</t>
  </si>
  <si>
    <t>-1237779392</t>
  </si>
  <si>
    <t>345R-519</t>
  </si>
  <si>
    <t>Krabice elektroinstalační, přístrojová, dvojitá ( KP64/2 KA )</t>
  </si>
  <si>
    <t>1064038225</t>
  </si>
  <si>
    <t>345R-520</t>
  </si>
  <si>
    <t>Krabice elektroinstalační, přístrojová, pětinásobná ( KP64/5 KA )</t>
  </si>
  <si>
    <t>-517362993</t>
  </si>
  <si>
    <t>741112101</t>
  </si>
  <si>
    <t>Montáž krabic elektroinstalačních bez napojení na trubky a lišty, demontáže a montáže víčka a přístroje rozvodek se zapojením vodičů na svorkovnici zapuštěných plastových kruhových</t>
  </si>
  <si>
    <t>1925456556</t>
  </si>
  <si>
    <t>3+1+1</t>
  </si>
  <si>
    <t>345R-522</t>
  </si>
  <si>
    <t>Krabice elektroinstalační, rozvodná, ( KR68)</t>
  </si>
  <si>
    <t>-1923510270</t>
  </si>
  <si>
    <t>345R-523</t>
  </si>
  <si>
    <t>Krabice elektroinstalační, rozvodná, ( KR97)</t>
  </si>
  <si>
    <t>679668337</t>
  </si>
  <si>
    <t>345R-524</t>
  </si>
  <si>
    <t>Krabice elektroinstalační, rozvodná, průmyslová nástěnná se svorkovnicí</t>
  </si>
  <si>
    <t>-385597074</t>
  </si>
  <si>
    <t>741120001</t>
  </si>
  <si>
    <t>Montáž vodičů izolovaných měděných bez ukončení uložených pod omítku plných a laněných (CY), průřezu žíly 0,35 až 6 mm2</t>
  </si>
  <si>
    <t>-815725066</t>
  </si>
  <si>
    <t>5+5+16</t>
  </si>
  <si>
    <t>34141356</t>
  </si>
  <si>
    <t>vodič ohebný s Cu jádrem propojovací pro 450/750V 4mm2</t>
  </si>
  <si>
    <t>-1899347234</t>
  </si>
  <si>
    <t>34141357</t>
  </si>
  <si>
    <t>vodič ohebný s Cu jádrem propojovací pro 450/750V 6mm2</t>
  </si>
  <si>
    <t>913506962</t>
  </si>
  <si>
    <t>34140844</t>
  </si>
  <si>
    <t>vodič izolovaný s Cu jádrem 6mm2</t>
  </si>
  <si>
    <t>359859432</t>
  </si>
  <si>
    <t>741120003</t>
  </si>
  <si>
    <t>Montáž vodičů izolovaných měděných bez ukončení uložených pod omítku plných a laněných (CY), průřezu žíly 10 až 16 mm2</t>
  </si>
  <si>
    <t>-317156415</t>
  </si>
  <si>
    <t>34140846</t>
  </si>
  <si>
    <t>vodič izolovaný s Cu jádrem 10mm2</t>
  </si>
  <si>
    <t>-1673941089</t>
  </si>
  <si>
    <t>741122211</t>
  </si>
  <si>
    <t>Montáž kabelů měděných bez ukončení uložených volně nebo v liště plných kulatých (CYKY) počtu a průřezu žil 3x1,5 až 6 mm2</t>
  </si>
  <si>
    <t>882599448</t>
  </si>
  <si>
    <t>150+60</t>
  </si>
  <si>
    <t>34111030</t>
  </si>
  <si>
    <t>kabel silový s Cu jádrem 1 kV 3x1,5mm2</t>
  </si>
  <si>
    <t>-976564858</t>
  </si>
  <si>
    <t>34111036</t>
  </si>
  <si>
    <t>kabel silový s Cu jádrem 1 kV 3x2,5mm2</t>
  </si>
  <si>
    <t>22680330</t>
  </si>
  <si>
    <t>741122223</t>
  </si>
  <si>
    <t>Montáž kabelů měděných bez ukončení uložených volně nebo v liště plných kulatých (CYKY) počtu a průřezu žil 4x16 až 25 mm2</t>
  </si>
  <si>
    <t>-875263936</t>
  </si>
  <si>
    <t>34111080</t>
  </si>
  <si>
    <t>kabel silový s Cu jádrem 1 kV 4x16mm2</t>
  </si>
  <si>
    <t>1337054583</t>
  </si>
  <si>
    <t>741122231</t>
  </si>
  <si>
    <t>Montáž kabelů měděných bez ukončení uložených volně nebo v liště plných kulatých (CYKY) počtu a průřezu žil 5x1,5 až 2,5 mm2</t>
  </si>
  <si>
    <t>824132442</t>
  </si>
  <si>
    <t>20+20</t>
  </si>
  <si>
    <t>34111090</t>
  </si>
  <si>
    <t>kabel silový s Cu jádrem 1 kV 5x1,5mm2</t>
  </si>
  <si>
    <t>984182556</t>
  </si>
  <si>
    <t>34111094</t>
  </si>
  <si>
    <t>kabel silový s Cu jádrem 1 kV 5x2,5mm2</t>
  </si>
  <si>
    <t>-503526157</t>
  </si>
  <si>
    <t>741122237</t>
  </si>
  <si>
    <t>Montáž kabelů měděných bez ukončení uložených volně nebo v liště plných kulatých (CYKY) počtu a průřezu žil 7x1,5 až 2,5 mm2</t>
  </si>
  <si>
    <t>-394460038</t>
  </si>
  <si>
    <t>34111110</t>
  </si>
  <si>
    <t>kabel silový s Cu jádrem 1 kV 7x1,5mm2</t>
  </si>
  <si>
    <t>-1273685034</t>
  </si>
  <si>
    <t>741122431</t>
  </si>
  <si>
    <t>Montáž kabelů měděných bez ukončení uložených volně nebo v liště plných kulatých pancéřovaných (CYKYDY) počtu a průřezu žil 5x1,5 mm2</t>
  </si>
  <si>
    <t>-148965643</t>
  </si>
  <si>
    <t>10.049.480</t>
  </si>
  <si>
    <t>1-CXKE-V 5J1,5 (5Cx1,5)</t>
  </si>
  <si>
    <t>606332297</t>
  </si>
  <si>
    <t>74112R-01</t>
  </si>
  <si>
    <t>sádra (dod+mtž)</t>
  </si>
  <si>
    <t>-1804167723</t>
  </si>
  <si>
    <t>74112R-02</t>
  </si>
  <si>
    <t>Drobný materiál - kabely</t>
  </si>
  <si>
    <t>376853560</t>
  </si>
  <si>
    <t>74112R-03</t>
  </si>
  <si>
    <t>Prořez- kabely</t>
  </si>
  <si>
    <t>1754832666</t>
  </si>
  <si>
    <t>741130001</t>
  </si>
  <si>
    <t>Ukončení vodičů izolovaných s označením a zapojením v rozváděči nebo na přístroji, průřezu žíly do 2,5 mm2</t>
  </si>
  <si>
    <t>-63344255</t>
  </si>
  <si>
    <t>3+127</t>
  </si>
  <si>
    <t>741130005</t>
  </si>
  <si>
    <t>Ukončení vodičů izolovaných s označením a zapojením v rozváděči nebo na přístroji, průřezu žíly do 10 mm2</t>
  </si>
  <si>
    <t>444983906</t>
  </si>
  <si>
    <t>741130006</t>
  </si>
  <si>
    <t>Ukončení vodičů izolovaných s označením a zapojením v rozváděči nebo na přístroji, průřezu žíly do 16 mm2</t>
  </si>
  <si>
    <t>-545681123</t>
  </si>
  <si>
    <t>8+6</t>
  </si>
  <si>
    <t>741210101</t>
  </si>
  <si>
    <t>Montáž rozváděčů litinových, hliníkových nebo plastových bez zapojení vodičů sestavy hmotnosti do 50 kg</t>
  </si>
  <si>
    <t>693207928</t>
  </si>
  <si>
    <t>357R-02</t>
  </si>
  <si>
    <t>skříň rozvaděče RSS, zapuštěn, 126 modulů</t>
  </si>
  <si>
    <t>-726263634</t>
  </si>
  <si>
    <t>741210102</t>
  </si>
  <si>
    <t>Montáž rozváděčů litinových, hliníkových nebo plastových bez zapojení vodičů sestavy hmotnosti do 100 kg</t>
  </si>
  <si>
    <t>-1336680395</t>
  </si>
  <si>
    <t>357R-01</t>
  </si>
  <si>
    <t>skříň zapuštěná  oceloplech, 2 měření+HDO-rezerva</t>
  </si>
  <si>
    <t>-2056877374</t>
  </si>
  <si>
    <t>74121R-01</t>
  </si>
  <si>
    <t>Hlavní vypínač 3/400V/40A (dod+mtž)</t>
  </si>
  <si>
    <t>-1467804872</t>
  </si>
  <si>
    <t>74121R-02</t>
  </si>
  <si>
    <t>Distribuční svorkovnice (dod+mtž)</t>
  </si>
  <si>
    <t>616497890</t>
  </si>
  <si>
    <t>74121R-03</t>
  </si>
  <si>
    <t>Svodič přepětí (např. FLP-B+C Maxi V/4) (dod+mtž)</t>
  </si>
  <si>
    <t>-279345254</t>
  </si>
  <si>
    <t>74121R-04</t>
  </si>
  <si>
    <t>Pojistkový odpínač 3x16A Gg (dod+mtž)</t>
  </si>
  <si>
    <t>-1003585360</t>
  </si>
  <si>
    <t>74121R-05</t>
  </si>
  <si>
    <t>Proudový chránič 4p 40/0,03A-AC (dod+mtž)</t>
  </si>
  <si>
    <t>-564625603</t>
  </si>
  <si>
    <t>74121R-06</t>
  </si>
  <si>
    <t>Svorkovnice N15 (dod+mtž)</t>
  </si>
  <si>
    <t>-202161178</t>
  </si>
  <si>
    <t>74121R-07</t>
  </si>
  <si>
    <t>Propojovací lišta 3f (dod+mtž)</t>
  </si>
  <si>
    <t>-1229783299</t>
  </si>
  <si>
    <t>74121R-08</t>
  </si>
  <si>
    <t>Záslepka (dod+mtž)</t>
  </si>
  <si>
    <t>573550938</t>
  </si>
  <si>
    <t>74121R-09</t>
  </si>
  <si>
    <t>Popisovací štítky (dod+mtž)</t>
  </si>
  <si>
    <t>1363811547</t>
  </si>
  <si>
    <t>5+57</t>
  </si>
  <si>
    <t>74121R-1</t>
  </si>
  <si>
    <t>Prořez - rozvaděče</t>
  </si>
  <si>
    <t>731066386</t>
  </si>
  <si>
    <t>74121R-10</t>
  </si>
  <si>
    <t>Drobný materiál - rozvaděče</t>
  </si>
  <si>
    <t>-768039386</t>
  </si>
  <si>
    <t>741310022</t>
  </si>
  <si>
    <t>Montáž spínačů jedno nebo dvoupólových nástěnných se zapojením vodičů, pro prostředí normální přepínačů, řazení 6-střídavých</t>
  </si>
  <si>
    <t>-1721625180</t>
  </si>
  <si>
    <t>34535555</t>
  </si>
  <si>
    <t>přepínač střídavý řazení 6 10A bílý, slonová kost</t>
  </si>
  <si>
    <t>-1844569364</t>
  </si>
  <si>
    <t>741310402</t>
  </si>
  <si>
    <t>Montáž spínačů tří nebo čtyřpólových nástěnných se zapojením vodičů, pro prostředí normální do 25 A</t>
  </si>
  <si>
    <t>-515454367</t>
  </si>
  <si>
    <t>345R-555</t>
  </si>
  <si>
    <t>Spínač trojpólový, se sig. Doutnavkou, 400V, 25A, ř.3</t>
  </si>
  <si>
    <t>-128661016</t>
  </si>
  <si>
    <t>741313002</t>
  </si>
  <si>
    <t>Montáž zásuvek domovních se zapojením vodičů bezšroubové připojení polozapuštěných nebo zapuštěných 10/16 A, provedení 2P + PE dvojí zapojení pro průběžnou montáž</t>
  </si>
  <si>
    <t>-598164453</t>
  </si>
  <si>
    <t>6+2</t>
  </si>
  <si>
    <t>35811257</t>
  </si>
  <si>
    <t>zásuvka nástěnná 16 A, 250 V, 4pólová</t>
  </si>
  <si>
    <t>1003809957</t>
  </si>
  <si>
    <t>358R-257</t>
  </si>
  <si>
    <t>Zásuvka dvojpólová, jednonás. s přepěťovou ochranou, 250V,10/16A, 2P+PE</t>
  </si>
  <si>
    <t>-1402161068</t>
  </si>
  <si>
    <t>74131R-01</t>
  </si>
  <si>
    <t>Dvojrámeček vodorovný (dod+mtž)</t>
  </si>
  <si>
    <t>935958592</t>
  </si>
  <si>
    <t>74131R-02</t>
  </si>
  <si>
    <t>Pětirámeček vodorovný (dod+mtž)</t>
  </si>
  <si>
    <t>2140714627</t>
  </si>
  <si>
    <t>74131R-03</t>
  </si>
  <si>
    <t>Ekvipotenciální svorkovnice ( EPS 3 v instalační krabici KO100 E ) (dod+mtž)</t>
  </si>
  <si>
    <t>474344265</t>
  </si>
  <si>
    <t>74131R-04</t>
  </si>
  <si>
    <t>Wagosvorky (dod+mtž)</t>
  </si>
  <si>
    <t>1924714308</t>
  </si>
  <si>
    <t>74131R-05</t>
  </si>
  <si>
    <t>zemnicí svorka ZS16 včetně pásku Cu (dod+mtž)</t>
  </si>
  <si>
    <t>-1591866426</t>
  </si>
  <si>
    <t>74131R-06</t>
  </si>
  <si>
    <t>Drobný materiál - spínače</t>
  </si>
  <si>
    <t>2011845984</t>
  </si>
  <si>
    <t>741320101</t>
  </si>
  <si>
    <t>Montáž jističů se zapojením vodičů jednopólových nn do 25 A bez krytu</t>
  </si>
  <si>
    <t>477006520</t>
  </si>
  <si>
    <t>1+16+13+10</t>
  </si>
  <si>
    <t>35822107</t>
  </si>
  <si>
    <t>jistič 1pólový-charakteristika B 6A</t>
  </si>
  <si>
    <t>1310373607</t>
  </si>
  <si>
    <t>35822109</t>
  </si>
  <si>
    <t>jistič 1pólový-charakteristika B 10A</t>
  </si>
  <si>
    <t>-655048994</t>
  </si>
  <si>
    <t>35822111</t>
  </si>
  <si>
    <t>jistič 1pólový-charakteristika B 16A</t>
  </si>
  <si>
    <t>-111399102</t>
  </si>
  <si>
    <t>358R-111</t>
  </si>
  <si>
    <t>jistič 1pólový-charakteristika B 25A</t>
  </si>
  <si>
    <t>-874967709</t>
  </si>
  <si>
    <t>741320161</t>
  </si>
  <si>
    <t>Montáž jističů se zapojením vodičů třípólových nn do 25 A bez krytu</t>
  </si>
  <si>
    <t>2034459055</t>
  </si>
  <si>
    <t>1+3</t>
  </si>
  <si>
    <t>358R-165</t>
  </si>
  <si>
    <t>Hlavní jistič 3f, 25A "B" , 10kA</t>
  </si>
  <si>
    <t>-1597075370</t>
  </si>
  <si>
    <t>358R-166</t>
  </si>
  <si>
    <t>jistič 3pólový-charakteristika B 16A</t>
  </si>
  <si>
    <t>-375037217</t>
  </si>
  <si>
    <t>741371102</t>
  </si>
  <si>
    <t>Montáž svítidel zářivkových se zapojením vodičů průmyslových stropních přisazených 1 zdroj s krytem</t>
  </si>
  <si>
    <t>1359933971</t>
  </si>
  <si>
    <t>34823738</t>
  </si>
  <si>
    <t>svítidlo zářivkové interiérové s kompenzací, barva bílá, 58W, délka 2054 mm</t>
  </si>
  <si>
    <t>-1679179099</t>
  </si>
  <si>
    <t>741372061</t>
  </si>
  <si>
    <t>Montáž svítidel LED se zapojením vodičů bytových nebo společenských místností přisazených stropních panelových, obsahu do 0,09 m2</t>
  </si>
  <si>
    <t>-431235902</t>
  </si>
  <si>
    <t>5+6+4+1</t>
  </si>
  <si>
    <t>dod741-B</t>
  </si>
  <si>
    <t>Svítidlo LED 230V, 12W kruhové přisazené, interiérové, s pohybovým čidlem</t>
  </si>
  <si>
    <t>-441817391</t>
  </si>
  <si>
    <t>dod741-E</t>
  </si>
  <si>
    <t>Svítidlo LED 230V, 20W kruhové přisazené, interiérové, s pohybovým čidlem</t>
  </si>
  <si>
    <t>452535332</t>
  </si>
  <si>
    <t>dod741-F</t>
  </si>
  <si>
    <t>Svítidlo LED 230V, 12W kruhové přisazené, interiérové</t>
  </si>
  <si>
    <t>-726209145</t>
  </si>
  <si>
    <t>dod741-K</t>
  </si>
  <si>
    <t>Svítidlo LED 230V, 8W kruhové přisazené, nouzové</t>
  </si>
  <si>
    <t>1393354182</t>
  </si>
  <si>
    <t>dod741-Č</t>
  </si>
  <si>
    <t>Pohybové čidlo vnitřní, stropní, spínací prvek relé (dod+mtž)</t>
  </si>
  <si>
    <t>1026128040</t>
  </si>
  <si>
    <t>dod741-Z</t>
  </si>
  <si>
    <t>Zářivková trubice 58W/840 (dod+mtž)</t>
  </si>
  <si>
    <t>-1849278071</t>
  </si>
  <si>
    <t>dod741001</t>
  </si>
  <si>
    <t>Drobný materiál - svítidla</t>
  </si>
  <si>
    <t>-473379841</t>
  </si>
  <si>
    <t>dod741002</t>
  </si>
  <si>
    <t>Ekologický poplatek za historickou likvidaci svítidla</t>
  </si>
  <si>
    <t>-2052655798</t>
  </si>
  <si>
    <t>dod741003</t>
  </si>
  <si>
    <t>Ekologický poplatek za historickou likvidaci světelného zdroje</t>
  </si>
  <si>
    <t>1200910939</t>
  </si>
  <si>
    <t>998741201</t>
  </si>
  <si>
    <t>Přesun hmot pro silnoproud stanovený procentní sazbou (%) z ceny vodorovná dopravní vzdálenost do 50 m v objektech výšky do 6 m</t>
  </si>
  <si>
    <t>1210261621</t>
  </si>
  <si>
    <t>-770188226</t>
  </si>
  <si>
    <t>SLP - Slaboproud</t>
  </si>
  <si>
    <t xml:space="preserve">    742 - Elektroinstalace - slaboproud</t>
  </si>
  <si>
    <t>742</t>
  </si>
  <si>
    <t>Elektroinstalace - slaboproud</t>
  </si>
  <si>
    <t>742110001</t>
  </si>
  <si>
    <t>Montáž trubek elektroinstalačních plastových ohebných uložených pod omítku včetně zasekání</t>
  </si>
  <si>
    <t>1697111988</t>
  </si>
  <si>
    <t>MaR</t>
  </si>
  <si>
    <t>34571050</t>
  </si>
  <si>
    <t>trubka elektroinstalační ohebná EN 500 86-1141 D 16/21,2 mm</t>
  </si>
  <si>
    <t>-386538385</t>
  </si>
  <si>
    <t>50*1,05 'Přepočtené koeficientem množství</t>
  </si>
  <si>
    <t>742110503</t>
  </si>
  <si>
    <t>Montáž krabic elektroinstalačních s víčkem zapuštěných plastových včetně zasekání odbočných univerzálních</t>
  </si>
  <si>
    <t>1948421482</t>
  </si>
  <si>
    <t>-1817084762</t>
  </si>
  <si>
    <t>742121001</t>
  </si>
  <si>
    <t>Montáž kabelů sdělovacích pro vnitřní rozvody počtu žil do 15</t>
  </si>
  <si>
    <t>-1992005194</t>
  </si>
  <si>
    <t xml:space="preserve">Poznámka k souboru cen:_x000D_
1. Ceny lze použít i pro ocenění koaxiálních kabelů. </t>
  </si>
  <si>
    <t>5+15</t>
  </si>
  <si>
    <t>10.863.157</t>
  </si>
  <si>
    <t>UTP 4x2x0,22 cat 5e</t>
  </si>
  <si>
    <t>-573521598</t>
  </si>
  <si>
    <t>5*1,2 'Přepočtené koeficientem množství</t>
  </si>
  <si>
    <t>8500057040</t>
  </si>
  <si>
    <t>Kabel JYTY-O 2x1 (v metráži)</t>
  </si>
  <si>
    <t>159747080</t>
  </si>
  <si>
    <t>15*1,2 'Přepočtené koeficientem množství</t>
  </si>
  <si>
    <t>1257376009</t>
  </si>
  <si>
    <t>KABEL JYTY-J 4x1, M</t>
  </si>
  <si>
    <t>1720659435</t>
  </si>
  <si>
    <t>74215R-0101</t>
  </si>
  <si>
    <t>Centrální řídící jednotka docházkového systému (dod+mtž)</t>
  </si>
  <si>
    <t>-667560851</t>
  </si>
  <si>
    <t>74215R-0102</t>
  </si>
  <si>
    <t>Sběrnicová čtečka karet pro zabudování. (dod+mtž)</t>
  </si>
  <si>
    <t>1763146629</t>
  </si>
  <si>
    <t>74215R-0103</t>
  </si>
  <si>
    <t>Zámek nízkoodběrový standart , 12V DC ( 250mA ) (dod+mtž)</t>
  </si>
  <si>
    <t>1114958792</t>
  </si>
  <si>
    <t>74215R-0104</t>
  </si>
  <si>
    <t>Akumulátor  12V/18Ah (dod+mtž)</t>
  </si>
  <si>
    <t>-1713759727</t>
  </si>
  <si>
    <t>74215R-0105</t>
  </si>
  <si>
    <t>Kryt kartového spínače (dod+mtž)</t>
  </si>
  <si>
    <t>2127384500</t>
  </si>
  <si>
    <t>74215R-0106</t>
  </si>
  <si>
    <t>Jednorámeček (dod+mtž)</t>
  </si>
  <si>
    <t>-853378174</t>
  </si>
  <si>
    <t>74215R-0107</t>
  </si>
  <si>
    <t>Integrační a komunikační software  (dod+mtž)</t>
  </si>
  <si>
    <t>965746550</t>
  </si>
  <si>
    <t>74215R-0108</t>
  </si>
  <si>
    <t>Drobný materiál</t>
  </si>
  <si>
    <t>250755811</t>
  </si>
  <si>
    <t>74215R-0109</t>
  </si>
  <si>
    <t>Nastavení a programování</t>
  </si>
  <si>
    <t>-1627979102</t>
  </si>
  <si>
    <t>998742201</t>
  </si>
  <si>
    <t>Přesun hmot pro slaboproud stanovený procentní sazbou (%) z ceny vodorovná dopravní vzdálenost do 50 m v objektech výšky do 6 m</t>
  </si>
  <si>
    <t>2030545770</t>
  </si>
  <si>
    <t>PV - Přípojka vody</t>
  </si>
  <si>
    <t xml:space="preserve">    5 - Komunikace pozemní</t>
  </si>
  <si>
    <t xml:space="preserve">    8 - Trubní vedení</t>
  </si>
  <si>
    <t>113107012</t>
  </si>
  <si>
    <t>Odstranění podkladů nebo krytů při překopech inženýrských sítí s přemístěním hmot na skládku ve vzdálenosti do 3 m nebo s naložením na dopravní prostředek ručně z kameniva těženého, o tl. vrstvy přes 100 do 200 mm</t>
  </si>
  <si>
    <t>364659885</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</si>
  <si>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Ceny jsou určeny pouze pro případy havárií a přeložek. 3. Ceny nelze použít v rámci výstavby nových inženýrských sítí. 4. Ceny a) –7011 až –7013, -7411 až -7413 a -7511 až -7513 lze použít i pro odstranění podkladů nebo krytů ze štěrkopísku, škváry, strusky nebo z mechanicky zpevněných zemin, b) –7021 až 7025, -7421 až -7425 a -7521 až -7525 lze použít i pro odstranění podkladů nebo krytů ze zemin stabilizovaných vápnem, c) –7030 až -7034, -7430 až -7434 a -7530 až -7534 lze použít i pro odstranění dlažeb uložených do betonového lože a dlažeb z mozaiky uložených do cementové malty nebo podkladu ze zemin stabilizovaných cementem. 5. Ceny lze použít i pro odstranění podkladů nebo krytů opatřených živičnými postřiky nebo nátěry.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zanedbává. 7. Přemístění vybouraného materiálu na vzdálenost přes 3 m se oceňuje cenami souborů cen 997 22-1 Vodorovná doprava suti. 8. Cenypro odstranění živičných podkladů nebo krytů -704 ., -744 . a -754 . nelze použít pro odstranění podkladu nebo krytu frézováním. </t>
  </si>
  <si>
    <t>113107442</t>
  </si>
  <si>
    <t>Odstranění podkladů nebo krytů při překopech inženýrských sítí s přemístěním hmot na skládku ve vzdálenosti do 3 m nebo s naložením na dopravní prostředek strojně plochy jednotlivě do 15 m2 živičných, o tl. vrstvy přes 50 do 100 mm</t>
  </si>
  <si>
    <t>-1092937789</t>
  </si>
  <si>
    <t>132201201</t>
  </si>
  <si>
    <t>Hloubení zapažených i nezapažených rýh šířky přes 600 do 2 000 mm  s urovnáním dna do předepsaného profilu a spádu v hornině tř. 3 do 100 m3</t>
  </si>
  <si>
    <t>1911321873</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</si>
  <si>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 2. Hloubení rýh při lesnicko-technických melioracích se oceňuje: a) ve stržích cenami platnými pro objem výkopu do 100 m3, i když skutečný objem výkopu je větší,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 3. Náklady na svislé přemístění výkopku nad 1 m hloubky se určí dle ustanovení článku č. 3161 všeobecných podmínek katalogu. 4. Předepisuje-li projekt hloubit rýhy 5 až 7 bez použití trhavin, oceňuje se toto hloubení: a) v suchu nebo mokru cenami 138 40-1201, 138 50-1201 a 138 60-1201 Dolamování hloubených vykopávek, b) v tekoucí vodě při jakékoliv její rychlosti individuálně. 5. Ceny nelze použít pro hloubení rýh a hloubky přes 16 m. Tyto práce se oceňují individuálně. </t>
  </si>
  <si>
    <t>25*1,0*1,3</t>
  </si>
  <si>
    <t>132201209</t>
  </si>
  <si>
    <t>Hloubení zapažených i nezapažených rýh šířky přes 600 do 2 000 mm  s urovnáním dna do předepsaného profilu a spádu v hornině tř. 3 Příplatek k cenám za lepivost horniny tř. 3</t>
  </si>
  <si>
    <t>-1274417925</t>
  </si>
  <si>
    <t>-2008249001</t>
  </si>
  <si>
    <t>1855944521</t>
  </si>
  <si>
    <t>-2034776417</t>
  </si>
  <si>
    <t>113939902</t>
  </si>
  <si>
    <t>11,875*1,5</t>
  </si>
  <si>
    <t>-936270429</t>
  </si>
  <si>
    <t>32,5-11,875</t>
  </si>
  <si>
    <t>175111101</t>
  </si>
  <si>
    <t>Obsypání potrubí ručně sypaninou z vhodných hornin tř. 1 až 4 nebo materiálem připraveným podél výkopu ve vzdálenosti do 3 m od jeho kraje, pro jakoukoliv hloubku výkopu a míru zhutnění bez prohození sypaniny sítem</t>
  </si>
  <si>
    <t>-1976167519</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</si>
  <si>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t>
  </si>
  <si>
    <t>podsyp+obsyp</t>
  </si>
  <si>
    <t>0,475*1,0*25</t>
  </si>
  <si>
    <t>Komunikace pozemní</t>
  </si>
  <si>
    <t>566901242</t>
  </si>
  <si>
    <t>Vyspravení podkladu po překopech inženýrských sítí plochy přes 15 m2 s rozprostřením a zhutněním kamenivem hrubým drceným tl. 150 mm</t>
  </si>
  <si>
    <t>329501745</t>
  </si>
  <si>
    <t xml:space="preserve">Poznámka k souboru cen:_x000D_
1. Ceny jsou určeny pro vyspravení podkladů po překopech pro inženýrské sítětrvalé i dočasné (předepíše-li je projekt). 2. Ceny jsou určeny pouze pro případy havárií, přeložek nebo běžných oprav inženýrských sítí. 3. Ceny nelze použít v rámci výstavby nových inženýrských sítí. 4. V cenách nejsou započteny náklady na příp. nutný spojovací postřik, který se oceňuje cenami souboru cen 573 2.-11 Postřik živičný spojovací části A01 tohoto katalogu. </t>
  </si>
  <si>
    <t>572351111</t>
  </si>
  <si>
    <t>Vyspravení krytu komunikací po překopech inženýrských sítí plochy přes 15 m2 litým asfaltem MA (LA), po zhutnění tl. přes 20 do 40 mm</t>
  </si>
  <si>
    <t>-2072967034</t>
  </si>
  <si>
    <t xml:space="preserve">Poznámka k souboru cen:_x000D_
1. Ceny jsou určeny pro vyspravení krytů po překopech pro inženýrské sítě trvalé i dočasné (předepíše-li to projekt). 2. Ceny jsou určeny pouze pro případy havárií, přeložek nebo běžných oprav inženýrských sítí. 3. Ceny nelze použít v rámci výstavby nových inženýrských sítí. 4. V cenách nejsou započteny náklady na: a) postřik živičný spojovací, který se oceňuje cenami souboru cen 573 2.-11 Postřik živičný spojovací části A 01 tohoto katalogu, b) zdrsňovací posyp, který se oceňuje cenami 578 90-112 Zdrsňovací posyp litého asfaltu z kameniva drobného drceného obaleného asfaltem při překopech inženýrských sítí, 572 40-41 Posyp živičného podkladu nebo krytu části C 01 tohoto katalogu. </t>
  </si>
  <si>
    <t>Trubní vedení</t>
  </si>
  <si>
    <t>871231141</t>
  </si>
  <si>
    <t>Montáž vodovodního potrubí z plastů v otevřeném výkopu z polyetylenu PE 100 svařovaných na tupo SDR 11/PN16 D 75 x 6,8 mm</t>
  </si>
  <si>
    <t>-2125002637</t>
  </si>
  <si>
    <t xml:space="preserve">Poznámka k souboru cen:_x000D_
1. V cenách potrubí nejsou započteny náklady na: a) dodání potrubí; potrubí se oceňuje ve specifikaci; ztratné lze dohodnout u trub polyetylénových ve výši 1,5 %; u trub z tvrdého PVC ve výši 3 %, b) dodání tvarovek; tvarovky se oceňují ve specifikaci. 2. Ceny -2111 jsou určeny i pro plošné kolektory primárních okruhů tepelných čerpadel. </t>
  </si>
  <si>
    <t>28613599</t>
  </si>
  <si>
    <t>potrubí dvouvrstvé PE100 s 10% signalizační vrstvou SDR 11 75x6,8 dl 12m</t>
  </si>
  <si>
    <t>1119336665</t>
  </si>
  <si>
    <t>0,00249997500025*10000,1 'Přepočtené koeficientem množství</t>
  </si>
  <si>
    <t>899722113</t>
  </si>
  <si>
    <t>Krytí potrubí z plastů výstražnou fólií z PVC šířky 34cm</t>
  </si>
  <si>
    <t>-865053484</t>
  </si>
  <si>
    <t>89999R-01</t>
  </si>
  <si>
    <t>Navrtávací pas se zemní soupravou, litinovým šoupětem, poklopem pro ovládání armatur DN100-G1" (dod+mtž)</t>
  </si>
  <si>
    <t>1532169842</t>
  </si>
  <si>
    <t>919735112</t>
  </si>
  <si>
    <t>Řezání stávajícího živičného krytu nebo podkladu  hloubky přes 50 do 100 mm</t>
  </si>
  <si>
    <t>-248221964</t>
  </si>
  <si>
    <t xml:space="preserve">Poznámka k souboru cen:_x000D_
1. V cenách jsou započteny i náklady na spotřebu vody. </t>
  </si>
  <si>
    <t>25*2</t>
  </si>
  <si>
    <t>997013111</t>
  </si>
  <si>
    <t>Vnitrostaveništní doprava suti a vybouraných hmot  vodorovně do 50 m svisle s použitím mechanizace pro budovy a haly výšky do 6 m</t>
  </si>
  <si>
    <t>-1095594220</t>
  </si>
  <si>
    <t xml:space="preserve">Poznámka k souboru cen:_x000D_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užijí se pro ocenění vodorovné dopravy suti ceny -3111, 3151 a -3211 pro budovy a haly výšky do 6 m. 3. Montáž, demontáž a pronájem shozu se ocení cenami souboru cen 997 01-33 Shoz suti. 4. Ceny -3151 až -3162 lze použít v případě, kdy dochází ke ztížení dopravy suti např. tím, že není možné instalovat jeřáb. </t>
  </si>
  <si>
    <t>-469307889</t>
  </si>
  <si>
    <t>-1936463060</t>
  </si>
  <si>
    <t>13*10 'Přepočtené koeficientem množství</t>
  </si>
  <si>
    <t>997223845</t>
  </si>
  <si>
    <t>Poplatek za uložení stavebního odpadu na skládce (skládkovné) asfaltového bez obsahu dehtu zatříděného do Katalogu odpadů pod kódem 170 302</t>
  </si>
  <si>
    <t>-147920087</t>
  </si>
  <si>
    <t>998276101</t>
  </si>
  <si>
    <t>Přesun hmot pro trubní vedení hloubené z trub z plastických hmot nebo sklolaminátových pro vodovody nebo kanalizace v otevřeném výkopu dopravní vzdálenost do 15 m</t>
  </si>
  <si>
    <t>1988708677</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</si>
  <si>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 </t>
  </si>
  <si>
    <t>PK - Přípojka splaškové kanalizace</t>
  </si>
  <si>
    <t>132201202</t>
  </si>
  <si>
    <t>Hloubení zapažených i nezapažených rýh šířky přes 600 do 2 000 mm  s urovnáním dna do předepsaného profilu a spádu v hornině tř. 3 přes 100 do 1 000 m3</t>
  </si>
  <si>
    <t>rýha</t>
  </si>
  <si>
    <t>54,5*1,2*3,5</t>
  </si>
  <si>
    <t>šachty</t>
  </si>
  <si>
    <t>2,0*2,2*(2,5+4,5)-1,2*1,2*3,5</t>
  </si>
  <si>
    <t>254,66/2</t>
  </si>
  <si>
    <t>151101102</t>
  </si>
  <si>
    <t>Zřízení pažení a rozepření stěn rýh pro podzemní vedení pro všechny šířky rýhy  příložné pro jakoukoliv mezerovitost, hloubky do 4 m</t>
  </si>
  <si>
    <t>-1018208153</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</si>
  <si>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</si>
  <si>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54,5*3,5*2</t>
  </si>
  <si>
    <t>151101112</t>
  </si>
  <si>
    <t>Odstranění pažení a rozepření stěn rýh pro podzemní vedení s uložením materiálu na vzdálenost do 3 m od kraje výkopu příložné, hloubky přes 2 do 4 m</t>
  </si>
  <si>
    <t>1495438708</t>
  </si>
  <si>
    <t>na skládku - podsyp</t>
  </si>
  <si>
    <t>0,55*54,5*1,2</t>
  </si>
  <si>
    <t>3,14*0,5*(2,5+4,5)</t>
  </si>
  <si>
    <t>46,96*1,5</t>
  </si>
  <si>
    <t>254,66-46,96</t>
  </si>
  <si>
    <t>831312121</t>
  </si>
  <si>
    <t>Montáž potrubí z trub kameninových  hrdlových s integrovaným těsněním v otevřeném výkopu ve sklonu do 20 % DN 150</t>
  </si>
  <si>
    <t>1188498726</t>
  </si>
  <si>
    <t xml:space="preserve">Poznámka k souboru cen:_x000D_
1. V cenách montáže potrubí z trub kameninových hrdlových s integrovaným těsněním 831 . . -2121 jsou těsnící kroužky součástí dodávky kameninových trub. Tyto trouby se oceňují ve specifikaci, ztratné lze dohodnout ve výši 1,5 %. 2. Ceny 831 . . -2193 jsou určeny pro každé jednotlivé napojení dvou dříků trub o zhruba stejném průměru, kdy maximální rozdíl průměrů je 12 mm. Platí také pro spoj dvou různých materiálů 3. Ceny 26-3195 a 38-3195 jsou určeny pro každé jednotlivé připojení vnitřní kanalizace na kanalizační přípojku. </t>
  </si>
  <si>
    <t>59710651</t>
  </si>
  <si>
    <t>trouba kameninová glazovaná DN 150 L1,25m spojovací systém F</t>
  </si>
  <si>
    <t>668422883</t>
  </si>
  <si>
    <t>5*1,015 'Přepočtené koeficientem množství</t>
  </si>
  <si>
    <t>831362121</t>
  </si>
  <si>
    <t>Montáž potrubí z trub kameninových  hrdlových s integrovaným těsněním v otevřeném výkopu ve sklonu do 20 % DN 250</t>
  </si>
  <si>
    <t>423761819</t>
  </si>
  <si>
    <t>59710705</t>
  </si>
  <si>
    <t>trouba kameninová glazovaná pouze uvnitř DN 250 L2,50m spojovací systém C Třída 240</t>
  </si>
  <si>
    <t>-178445234</t>
  </si>
  <si>
    <t>49,5*1,015 'Přepočtené koeficientem množství</t>
  </si>
  <si>
    <t>894411311</t>
  </si>
  <si>
    <t>Osazení betonových nebo železobetonových dílců pro šachty skruží rovných</t>
  </si>
  <si>
    <t>-1081017722</t>
  </si>
  <si>
    <t xml:space="preserve">Poznámka k souboru cen:_x000D_
1. V cenách nejsou započteny náklady na dodání betonových nebo železobetonových dílců a těsnění; dodání těchto se oceňuje ve specifikaci. </t>
  </si>
  <si>
    <t>4x skruž 1000 mm</t>
  </si>
  <si>
    <t>2x vyrovnávací 100 mm</t>
  </si>
  <si>
    <t>59225335</t>
  </si>
  <si>
    <t>skruž betonová studňová kruhová D100x100x9 cm</t>
  </si>
  <si>
    <t>-2014596600</t>
  </si>
  <si>
    <t>59224013</t>
  </si>
  <si>
    <t>prstenec šachtový vyrovnávací betonový 625x100x100mm</t>
  </si>
  <si>
    <t>1562069249</t>
  </si>
  <si>
    <t>894412411</t>
  </si>
  <si>
    <t>Osazení betonových nebo železobetonových dílců pro šachty skruží přechodových</t>
  </si>
  <si>
    <t>832097136</t>
  </si>
  <si>
    <t>59224120</t>
  </si>
  <si>
    <t>skruž betonová přechodová 62,5/100x60x9 cm, stupadla poplastovaná</t>
  </si>
  <si>
    <t>1047335877</t>
  </si>
  <si>
    <t>894414111</t>
  </si>
  <si>
    <t>Osazení betonových nebo železobetonových dílců pro šachty skruží základových (dno)</t>
  </si>
  <si>
    <t>1499422274</t>
  </si>
  <si>
    <t>59224338</t>
  </si>
  <si>
    <t>dno betonové šachty kanalizační přímé 100x80x50 cm</t>
  </si>
  <si>
    <t>1391290211</t>
  </si>
  <si>
    <t>899104112</t>
  </si>
  <si>
    <t>Osazení poklopů litinových a ocelových včetně rámů pro třídu zatížení D400, E600</t>
  </si>
  <si>
    <t>590630756</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</si>
  <si>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</si>
  <si>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55241030</t>
  </si>
  <si>
    <t>poklop šachtový litinový kruhový DN 600 bez ventilace tř D 400 pro intenzivní provoz</t>
  </si>
  <si>
    <t>-1770840591</t>
  </si>
  <si>
    <t>pachotěsný</t>
  </si>
  <si>
    <t>54,5*2</t>
  </si>
  <si>
    <t>1058135441</t>
  </si>
  <si>
    <t>2126676156</t>
  </si>
  <si>
    <t>-214947545</t>
  </si>
  <si>
    <t>34,008*10 'Přepočtené koeficientem množství</t>
  </si>
  <si>
    <t>682909993</t>
  </si>
  <si>
    <t>PP - Přípojka plynu</t>
  </si>
  <si>
    <t>-1555456199</t>
  </si>
  <si>
    <t>0,15*74*1,0</t>
  </si>
  <si>
    <t>-1593997671</t>
  </si>
  <si>
    <t>1,2*0,8*74</t>
  </si>
  <si>
    <t>-1485273166</t>
  </si>
  <si>
    <t>-1647358327</t>
  </si>
  <si>
    <t>0,3*0,6*74</t>
  </si>
  <si>
    <t>1634098516</t>
  </si>
  <si>
    <t>-701242067</t>
  </si>
  <si>
    <t>-898603790</t>
  </si>
  <si>
    <t>13,320*1,5</t>
  </si>
  <si>
    <t>1346692497</t>
  </si>
  <si>
    <t>71,04-13,32</t>
  </si>
  <si>
    <t>-29271946</t>
  </si>
  <si>
    <t>-1941431790</t>
  </si>
  <si>
    <t>11,1/0,15</t>
  </si>
  <si>
    <t>871161141</t>
  </si>
  <si>
    <t>Montáž vodovodního potrubí z plastů v otevřeném výkopu z polyetylenu PE 100 svařovaných na tupo SDR 11/PN16 D 32 x 3,0 mm</t>
  </si>
  <si>
    <t>1310362558</t>
  </si>
  <si>
    <t>286R-595</t>
  </si>
  <si>
    <t>potrubí plynovodníz PE100+ SDR 11 32x3,0 dl 12m</t>
  </si>
  <si>
    <t>-1131436433</t>
  </si>
  <si>
    <t>28613127</t>
  </si>
  <si>
    <t>potrubí vodovodní PE100 PN 10 SDR17 6m 100m 63x3,8mm</t>
  </si>
  <si>
    <t>-103825833</t>
  </si>
  <si>
    <t xml:space="preserve">chtánička </t>
  </si>
  <si>
    <t>1,5</t>
  </si>
  <si>
    <t>877161101</t>
  </si>
  <si>
    <t>Montáž tvarovek na vodovodním plastovém potrubí z polyetylenu PE 100 elektrotvarovek SDR 11/PN16 spojek, oblouků nebo redukcí d 32</t>
  </si>
  <si>
    <t>-1745732402</t>
  </si>
  <si>
    <t>28615969</t>
  </si>
  <si>
    <t>elektrospojka SDR 11 PE 100 PN 16 D 32mm</t>
  </si>
  <si>
    <t>1842230255</t>
  </si>
  <si>
    <t>877161112</t>
  </si>
  <si>
    <t>Montáž tvarovek na vodovodním plastovém potrubí z polyetylenu PE 100 elektrotvarovek SDR 11/PN16 kolen 90° d 32</t>
  </si>
  <si>
    <t>-122553931</t>
  </si>
  <si>
    <t>28653052</t>
  </si>
  <si>
    <t>elektrokoleno 90° PE 100 D 32mm</t>
  </si>
  <si>
    <t>254481316</t>
  </si>
  <si>
    <t>877321121</t>
  </si>
  <si>
    <t>Montáž tvarovek na vodovodním plastovém potrubí z polyetylenu PE 100 elektrotvarovek SDR 11/PN16 T-kusů navrtávacích s 360° otočnou odbočkou d 160/32</t>
  </si>
  <si>
    <t>367204372</t>
  </si>
  <si>
    <t>28614036</t>
  </si>
  <si>
    <t>tvarovka T-kus navrtávací bez vrtáku D 160-32mm</t>
  </si>
  <si>
    <t>1240645730</t>
  </si>
  <si>
    <t>899721111</t>
  </si>
  <si>
    <t>Signalizační vodič na potrubí DN do 150 mm</t>
  </si>
  <si>
    <t>-805523896</t>
  </si>
  <si>
    <t>2058899626</t>
  </si>
  <si>
    <t>8999R-01</t>
  </si>
  <si>
    <t>Závitová přechodka PE-Ocel TZP 32/1" 1500 ODKU s ochranným pláštěm (dod+mtž)</t>
  </si>
  <si>
    <t>-1481738357</t>
  </si>
  <si>
    <t>8999R-02</t>
  </si>
  <si>
    <t>Montážní práce</t>
  </si>
  <si>
    <t>-325038491</t>
  </si>
  <si>
    <t>8999R-04</t>
  </si>
  <si>
    <t>HUP - plně průchozím kulovým kohoutem DN 25 s integrovanou přechodkou 32x1“ s mechanickým svěrným spojem vč. dvířek</t>
  </si>
  <si>
    <t>653762687</t>
  </si>
  <si>
    <t>8999R-03</t>
  </si>
  <si>
    <t>Betonová chráničkatrubka DN 150-2m</t>
  </si>
  <si>
    <t>-1225138845</t>
  </si>
  <si>
    <t>8999R-05</t>
  </si>
  <si>
    <t>Betonový žlab s krytem dl. 2,1 m</t>
  </si>
  <si>
    <t>-199611693</t>
  </si>
  <si>
    <t>1368027914</t>
  </si>
  <si>
    <t>PE - Přípojka elektro</t>
  </si>
  <si>
    <t>-1340817894</t>
  </si>
  <si>
    <t>0,7*0,15*40</t>
  </si>
  <si>
    <t>-444135025</t>
  </si>
  <si>
    <t>1,0*0,5*40</t>
  </si>
  <si>
    <t>1020392192</t>
  </si>
  <si>
    <t>-1532524905</t>
  </si>
  <si>
    <t>0,3*0,5*40</t>
  </si>
  <si>
    <t>1041398906</t>
  </si>
  <si>
    <t>-405678671</t>
  </si>
  <si>
    <t>-2054863188</t>
  </si>
  <si>
    <t>20-6</t>
  </si>
  <si>
    <t>-136923462</t>
  </si>
  <si>
    <t>pískové lože</t>
  </si>
  <si>
    <t>58151230</t>
  </si>
  <si>
    <t>písek sklářský praný ST 21/10  VL</t>
  </si>
  <si>
    <t>1156836599</t>
  </si>
  <si>
    <t>6*1,67*1,15</t>
  </si>
  <si>
    <t>2014609382</t>
  </si>
  <si>
    <t>0,7*40</t>
  </si>
  <si>
    <t>971033541</t>
  </si>
  <si>
    <t>Vybourání otvorů ve zdivu základovém nebo nadzákladovém z cihel, tvárnic, příčkovek  z cihel pálených na maltu vápennou nebo vápenocementovou plochy do 1 m2, tl. do 300 mm</t>
  </si>
  <si>
    <t>892188032</t>
  </si>
  <si>
    <t>-313046806</t>
  </si>
  <si>
    <t>Zednická výpomoc (průrazy, prostupy)</t>
  </si>
  <si>
    <t>1700565466</t>
  </si>
  <si>
    <t>1384415837</t>
  </si>
  <si>
    <t>2033606532</t>
  </si>
  <si>
    <t>1,84*10 'Přepočtené koeficientem množství</t>
  </si>
  <si>
    <t>163271606</t>
  </si>
  <si>
    <t>1126621451</t>
  </si>
  <si>
    <t>741123317</t>
  </si>
  <si>
    <t>Montáž kabelů hliníkových bez ukončení uložených pevně plných nebo laněných kulatých (AYKY) počtu a průřezu žil 3x95+70 až 120+70 mm2</t>
  </si>
  <si>
    <t>-847202036</t>
  </si>
  <si>
    <t>34113223</t>
  </si>
  <si>
    <t>kabel silový s Al jádrem 1 kV  3x120+70mm2</t>
  </si>
  <si>
    <t>-244616912</t>
  </si>
  <si>
    <t>-1985544537</t>
  </si>
  <si>
    <t>741130016</t>
  </si>
  <si>
    <t>Ukončení vodičů izolovaných s označením a zapojením v rozváděči nebo na přístroji, průřezu žíly do 185 mm2</t>
  </si>
  <si>
    <t>-997237394</t>
  </si>
  <si>
    <t>3x120+70</t>
  </si>
  <si>
    <t>74115R-0101</t>
  </si>
  <si>
    <t>Pojistková skříň (např. SS100/NVE1P-C) (dod+mtž)</t>
  </si>
  <si>
    <t>1208122102</t>
  </si>
  <si>
    <t>74115R-0102</t>
  </si>
  <si>
    <t>Pojistky nožové (např. PNA00) 80A gG (dod+mtž)</t>
  </si>
  <si>
    <t>-1104084843</t>
  </si>
  <si>
    <t>74115R-0103</t>
  </si>
  <si>
    <t>Kabellová spojka (dod+mtž)</t>
  </si>
  <si>
    <t>-2059440287</t>
  </si>
  <si>
    <t>74115R-0104</t>
  </si>
  <si>
    <t>Kabelové oko (dod+mtž)</t>
  </si>
  <si>
    <t>307869629</t>
  </si>
  <si>
    <t>74115R-0105</t>
  </si>
  <si>
    <t>Krycí deska kabelu KD200/1m (dod+mtž)</t>
  </si>
  <si>
    <t>25820793</t>
  </si>
  <si>
    <t>74115R-0110</t>
  </si>
  <si>
    <t>23539611</t>
  </si>
  <si>
    <t>74115R-0111</t>
  </si>
  <si>
    <t>Prořez</t>
  </si>
  <si>
    <t>-587950923</t>
  </si>
  <si>
    <t>-1872090670</t>
  </si>
  <si>
    <t>-622705065</t>
  </si>
  <si>
    <t>VRN - Vedlejší rozpočtové náklady</t>
  </si>
  <si>
    <t xml:space="preserve">    VRN1 - Průzkumné, geodetické a projektové práce</t>
  </si>
  <si>
    <t xml:space="preserve">    VRN3 - Zařízení staveniště</t>
  </si>
  <si>
    <t xml:space="preserve">    VRN4 - Inženýrská činnost</t>
  </si>
  <si>
    <t xml:space="preserve">    VRN6 - Územní vlivy</t>
  </si>
  <si>
    <t>VRN1</t>
  </si>
  <si>
    <t>Průzkumné, geodetické a projektové práce</t>
  </si>
  <si>
    <t>012203000</t>
  </si>
  <si>
    <t>Geodetické práce při provádění stavby</t>
  </si>
  <si>
    <t>1024</t>
  </si>
  <si>
    <t>-1055890677</t>
  </si>
  <si>
    <t>přípojka plynu</t>
  </si>
  <si>
    <t>přípojka vody</t>
  </si>
  <si>
    <t>013244000</t>
  </si>
  <si>
    <t>Dokumentace pro provádění stavby</t>
  </si>
  <si>
    <t>-272790681</t>
  </si>
  <si>
    <t>výrobní dokumentace a statika prefabrikátů</t>
  </si>
  <si>
    <t>kladecí plány stropní konstrukce a HV</t>
  </si>
  <si>
    <t>013254000</t>
  </si>
  <si>
    <t>Dokumentace skutečného provedení stavby</t>
  </si>
  <si>
    <t>kpl…</t>
  </si>
  <si>
    <t>-2030444094</t>
  </si>
  <si>
    <t>013294000</t>
  </si>
  <si>
    <t>Ostatní dokumentace</t>
  </si>
  <si>
    <t>1432297886</t>
  </si>
  <si>
    <t>přípojka plnu - provozní dokumentace</t>
  </si>
  <si>
    <t>VRN3</t>
  </si>
  <si>
    <t>Zařízení staveniště</t>
  </si>
  <si>
    <t>030001000</t>
  </si>
  <si>
    <t>-1456748849</t>
  </si>
  <si>
    <t>VRN4</t>
  </si>
  <si>
    <t>Inženýrská činnost</t>
  </si>
  <si>
    <t>043103000</t>
  </si>
  <si>
    <t>Zkoušky bez rozlišení</t>
  </si>
  <si>
    <t>1381398156</t>
  </si>
  <si>
    <t>přípojka plynu - zpráva o revizi vč. tlakové zkoušky</t>
  </si>
  <si>
    <t>vnitřní plynovod - tlaková zkouška+revize, dozor</t>
  </si>
  <si>
    <t>044002000</t>
  </si>
  <si>
    <t>Revize</t>
  </si>
  <si>
    <t>1685972908</t>
  </si>
  <si>
    <t>elektro</t>
  </si>
  <si>
    <t>045002000</t>
  </si>
  <si>
    <t>Kompletační a koordinační činnost</t>
  </si>
  <si>
    <t>1353704756</t>
  </si>
  <si>
    <t>VRN6</t>
  </si>
  <si>
    <t>Územní vlivy</t>
  </si>
  <si>
    <t>065002000</t>
  </si>
  <si>
    <t>Mimostaveništní doprava materiálů</t>
  </si>
  <si>
    <t>-540313524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</si>
</sst>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9" fillId="0" borderId="0" applyNumberFormat="0" applyFill="0" applyBorder="0" applyAlignment="0" applyProtection="0"/>
  </cellStyleXfs>
  <cellXfs count="34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protection locked="0"/>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6" fillId="0" borderId="0" xfId="0" applyFont="1" applyAlignment="1" applyProtection="1">
      <alignment vertical="top" wrapText="1"/>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167" fontId="23" fillId="2" borderId="22" xfId="0" applyNumberFormat="1" applyFont="1" applyFill="1" applyBorder="1" applyAlignment="1" applyProtection="1">
      <alignment vertical="center"/>
      <protection locked="0"/>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4" fontId="18" fillId="0" borderId="5" xfId="0" applyNumberFormat="1" applyFont="1" applyBorder="1" applyAlignment="1" applyProtection="1">
      <alignment vertical="center"/>
    </xf>
    <xf numFmtId="0" fontId="0" fillId="0" borderId="5" xfId="0" applyFont="1" applyBorder="1" applyAlignment="1" applyProtection="1">
      <alignmen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0" xfId="0"/>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4" fontId="1" fillId="0" borderId="0" xfId="0" applyNumberFormat="1" applyFont="1" applyAlignment="1" applyProtection="1">
      <alignment horizontal="left" vertical="center"/>
    </xf>
    <xf numFmtId="4" fontId="29" fillId="0" borderId="0" xfId="0" applyNumberFormat="1" applyFont="1" applyAlignment="1" applyProtection="1">
      <alignment vertical="center"/>
    </xf>
    <xf numFmtId="0" fontId="29" fillId="0" borderId="0" xfId="0" applyFont="1" applyAlignment="1" applyProtection="1">
      <alignment vertical="center"/>
    </xf>
    <xf numFmtId="0" fontId="28" fillId="0" borderId="0" xfId="0" applyFont="1" applyAlignment="1" applyProtection="1">
      <alignment horizontal="left" vertical="center" wrapText="1"/>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23" fillId="4" borderId="7" xfId="0" applyFont="1" applyFill="1" applyBorder="1" applyAlignment="1" applyProtection="1">
      <alignment horizontal="righ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07"/>
  <sheetViews>
    <sheetView showGridLines="0" tabSelected="1"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01"/>
      <c r="AS2" s="301"/>
      <c r="AT2" s="301"/>
      <c r="AU2" s="301"/>
      <c r="AV2" s="301"/>
      <c r="AW2" s="301"/>
      <c r="AX2" s="301"/>
      <c r="AY2" s="301"/>
      <c r="AZ2" s="301"/>
      <c r="BA2" s="301"/>
      <c r="BB2" s="301"/>
      <c r="BC2" s="301"/>
      <c r="BD2" s="301"/>
      <c r="BE2" s="301"/>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313" t="s">
        <v>14</v>
      </c>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23"/>
      <c r="AQ5" s="23"/>
      <c r="AR5" s="21"/>
      <c r="BE5" s="292" t="s">
        <v>15</v>
      </c>
      <c r="BS5" s="18" t="s">
        <v>6</v>
      </c>
    </row>
    <row r="6" spans="1:74" s="1" customFormat="1" ht="36.950000000000003" customHeight="1">
      <c r="B6" s="22"/>
      <c r="C6" s="23"/>
      <c r="D6" s="29" t="s">
        <v>16</v>
      </c>
      <c r="E6" s="23"/>
      <c r="F6" s="23"/>
      <c r="G6" s="23"/>
      <c r="H6" s="23"/>
      <c r="I6" s="23"/>
      <c r="J6" s="23"/>
      <c r="K6" s="315" t="s">
        <v>17</v>
      </c>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23"/>
      <c r="AQ6" s="23"/>
      <c r="AR6" s="21"/>
      <c r="BE6" s="293"/>
      <c r="BS6" s="18" t="s">
        <v>6</v>
      </c>
    </row>
    <row r="7" spans="1:74" s="1" customFormat="1" ht="12" customHeight="1">
      <c r="B7" s="22"/>
      <c r="C7" s="23"/>
      <c r="D7" s="30"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0" t="s">
        <v>19</v>
      </c>
      <c r="AL7" s="23"/>
      <c r="AM7" s="23"/>
      <c r="AN7" s="28" t="s">
        <v>1</v>
      </c>
      <c r="AO7" s="23"/>
      <c r="AP7" s="23"/>
      <c r="AQ7" s="23"/>
      <c r="AR7" s="21"/>
      <c r="BE7" s="293"/>
      <c r="BS7" s="18" t="s">
        <v>6</v>
      </c>
    </row>
    <row r="8" spans="1:74" s="1" customFormat="1" ht="12" customHeight="1">
      <c r="B8" s="22"/>
      <c r="C8" s="23"/>
      <c r="D8" s="30"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22</v>
      </c>
      <c r="AL8" s="23"/>
      <c r="AM8" s="23"/>
      <c r="AN8" s="31" t="s">
        <v>23</v>
      </c>
      <c r="AO8" s="23"/>
      <c r="AP8" s="23"/>
      <c r="AQ8" s="23"/>
      <c r="AR8" s="21"/>
      <c r="BE8" s="293"/>
      <c r="BS8" s="18" t="s">
        <v>6</v>
      </c>
    </row>
    <row r="9" spans="1:74" s="1" customFormat="1" ht="14.45"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293"/>
      <c r="BS9" s="18" t="s">
        <v>6</v>
      </c>
    </row>
    <row r="10" spans="1:74" s="1" customFormat="1" ht="12" customHeight="1">
      <c r="B10" s="22"/>
      <c r="C10" s="23"/>
      <c r="D10" s="30"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25</v>
      </c>
      <c r="AL10" s="23"/>
      <c r="AM10" s="23"/>
      <c r="AN10" s="28" t="s">
        <v>1</v>
      </c>
      <c r="AO10" s="23"/>
      <c r="AP10" s="23"/>
      <c r="AQ10" s="23"/>
      <c r="AR10" s="21"/>
      <c r="BE10" s="293"/>
      <c r="BS10" s="18" t="s">
        <v>6</v>
      </c>
    </row>
    <row r="11" spans="1:74" s="1" customFormat="1" ht="18.399999999999999"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27</v>
      </c>
      <c r="AL11" s="23"/>
      <c r="AM11" s="23"/>
      <c r="AN11" s="28" t="s">
        <v>1</v>
      </c>
      <c r="AO11" s="23"/>
      <c r="AP11" s="23"/>
      <c r="AQ11" s="23"/>
      <c r="AR11" s="21"/>
      <c r="BE11" s="293"/>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293"/>
      <c r="BS12" s="18" t="s">
        <v>6</v>
      </c>
    </row>
    <row r="13" spans="1:74" s="1" customFormat="1" ht="12" customHeight="1">
      <c r="B13" s="22"/>
      <c r="C13" s="23"/>
      <c r="D13" s="30"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25</v>
      </c>
      <c r="AL13" s="23"/>
      <c r="AM13" s="23"/>
      <c r="AN13" s="32" t="s">
        <v>29</v>
      </c>
      <c r="AO13" s="23"/>
      <c r="AP13" s="23"/>
      <c r="AQ13" s="23"/>
      <c r="AR13" s="21"/>
      <c r="BE13" s="293"/>
      <c r="BS13" s="18" t="s">
        <v>6</v>
      </c>
    </row>
    <row r="14" spans="1:74" ht="12.75">
      <c r="B14" s="22"/>
      <c r="C14" s="23"/>
      <c r="D14" s="23"/>
      <c r="E14" s="316" t="s">
        <v>29</v>
      </c>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17"/>
      <c r="AI14" s="317"/>
      <c r="AJ14" s="317"/>
      <c r="AK14" s="30" t="s">
        <v>27</v>
      </c>
      <c r="AL14" s="23"/>
      <c r="AM14" s="23"/>
      <c r="AN14" s="32" t="s">
        <v>29</v>
      </c>
      <c r="AO14" s="23"/>
      <c r="AP14" s="23"/>
      <c r="AQ14" s="23"/>
      <c r="AR14" s="21"/>
      <c r="BE14" s="293"/>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293"/>
      <c r="BS15" s="18" t="s">
        <v>4</v>
      </c>
    </row>
    <row r="16" spans="1:74" s="1" customFormat="1" ht="12" customHeight="1">
      <c r="B16" s="22"/>
      <c r="C16" s="23"/>
      <c r="D16" s="30"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25</v>
      </c>
      <c r="AL16" s="23"/>
      <c r="AM16" s="23"/>
      <c r="AN16" s="28" t="s">
        <v>31</v>
      </c>
      <c r="AO16" s="23"/>
      <c r="AP16" s="23"/>
      <c r="AQ16" s="23"/>
      <c r="AR16" s="21"/>
      <c r="BE16" s="293"/>
      <c r="BS16" s="18" t="s">
        <v>4</v>
      </c>
    </row>
    <row r="17" spans="1:71" s="1" customFormat="1" ht="18.399999999999999" customHeight="1">
      <c r="B17" s="22"/>
      <c r="C17" s="23"/>
      <c r="D17" s="23"/>
      <c r="E17" s="28" t="s">
        <v>32</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27</v>
      </c>
      <c r="AL17" s="23"/>
      <c r="AM17" s="23"/>
      <c r="AN17" s="28" t="s">
        <v>1</v>
      </c>
      <c r="AO17" s="23"/>
      <c r="AP17" s="23"/>
      <c r="AQ17" s="23"/>
      <c r="AR17" s="21"/>
      <c r="BE17" s="293"/>
      <c r="BS17" s="18" t="s">
        <v>33</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293"/>
      <c r="BS18" s="18" t="s">
        <v>6</v>
      </c>
    </row>
    <row r="19" spans="1:71" s="1" customFormat="1" ht="12" customHeight="1">
      <c r="B19" s="22"/>
      <c r="C19" s="23"/>
      <c r="D19" s="30" t="s">
        <v>34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25</v>
      </c>
      <c r="AL19" s="23"/>
      <c r="AM19" s="23"/>
      <c r="AN19" s="28" t="s">
        <v>1</v>
      </c>
      <c r="AO19" s="23"/>
      <c r="AP19" s="23"/>
      <c r="AQ19" s="23"/>
      <c r="AR19" s="21"/>
      <c r="BE19" s="293"/>
      <c r="BS19" s="18" t="s">
        <v>6</v>
      </c>
    </row>
    <row r="20" spans="1:71" s="1" customFormat="1" ht="18.399999999999999" customHeight="1">
      <c r="B20" s="22"/>
      <c r="C20" s="23"/>
      <c r="D20" s="23"/>
      <c r="E20" s="28" t="s">
        <v>35</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27</v>
      </c>
      <c r="AL20" s="23"/>
      <c r="AM20" s="23"/>
      <c r="AN20" s="28" t="s">
        <v>1</v>
      </c>
      <c r="AO20" s="23"/>
      <c r="AP20" s="23"/>
      <c r="AQ20" s="23"/>
      <c r="AR20" s="21"/>
      <c r="BE20" s="293"/>
      <c r="BS20" s="18" t="s">
        <v>4</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293"/>
    </row>
    <row r="22" spans="1:71" s="1" customFormat="1" ht="12" customHeight="1">
      <c r="B22" s="22"/>
      <c r="C22" s="23"/>
      <c r="D22" s="30" t="s">
        <v>36</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293"/>
    </row>
    <row r="23" spans="1:71" s="1" customFormat="1" ht="76.5" customHeight="1">
      <c r="B23" s="22"/>
      <c r="C23" s="23"/>
      <c r="D23" s="23"/>
      <c r="E23" s="318" t="s">
        <v>37</v>
      </c>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c r="AI23" s="318"/>
      <c r="AJ23" s="318"/>
      <c r="AK23" s="318"/>
      <c r="AL23" s="318"/>
      <c r="AM23" s="318"/>
      <c r="AN23" s="318"/>
      <c r="AO23" s="23"/>
      <c r="AP23" s="23"/>
      <c r="AQ23" s="23"/>
      <c r="AR23" s="21"/>
      <c r="BE23" s="293"/>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293"/>
    </row>
    <row r="25" spans="1:71" s="1" customFormat="1" ht="6.95" customHeight="1">
      <c r="B25" s="22"/>
      <c r="C25" s="23"/>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23"/>
      <c r="AQ25" s="23"/>
      <c r="AR25" s="21"/>
      <c r="BE25" s="293"/>
    </row>
    <row r="26" spans="1:71" s="2" customFormat="1" ht="25.9" customHeight="1">
      <c r="A26" s="35"/>
      <c r="B26" s="36"/>
      <c r="C26" s="37"/>
      <c r="D26" s="38" t="s">
        <v>38</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295">
        <f>ROUND(AG94,2)</f>
        <v>0</v>
      </c>
      <c r="AL26" s="296"/>
      <c r="AM26" s="296"/>
      <c r="AN26" s="296"/>
      <c r="AO26" s="296"/>
      <c r="AP26" s="37"/>
      <c r="AQ26" s="37"/>
      <c r="AR26" s="40"/>
      <c r="BE26" s="293"/>
    </row>
    <row r="27" spans="1:71" s="2" customFormat="1" ht="6.95"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0"/>
      <c r="BE27" s="293"/>
    </row>
    <row r="28" spans="1:71" s="2" customFormat="1" ht="12.75">
      <c r="A28" s="35"/>
      <c r="B28" s="36"/>
      <c r="C28" s="37"/>
      <c r="D28" s="37"/>
      <c r="E28" s="37"/>
      <c r="F28" s="37"/>
      <c r="G28" s="37"/>
      <c r="H28" s="37"/>
      <c r="I28" s="37"/>
      <c r="J28" s="37"/>
      <c r="K28" s="37"/>
      <c r="L28" s="319" t="s">
        <v>39</v>
      </c>
      <c r="M28" s="319"/>
      <c r="N28" s="319"/>
      <c r="O28" s="319"/>
      <c r="P28" s="319"/>
      <c r="Q28" s="37"/>
      <c r="R28" s="37"/>
      <c r="S28" s="37"/>
      <c r="T28" s="37"/>
      <c r="U28" s="37"/>
      <c r="V28" s="37"/>
      <c r="W28" s="319" t="s">
        <v>40</v>
      </c>
      <c r="X28" s="319"/>
      <c r="Y28" s="319"/>
      <c r="Z28" s="319"/>
      <c r="AA28" s="319"/>
      <c r="AB28" s="319"/>
      <c r="AC28" s="319"/>
      <c r="AD28" s="319"/>
      <c r="AE28" s="319"/>
      <c r="AF28" s="37"/>
      <c r="AG28" s="37"/>
      <c r="AH28" s="37"/>
      <c r="AI28" s="37"/>
      <c r="AJ28" s="37"/>
      <c r="AK28" s="319" t="s">
        <v>41</v>
      </c>
      <c r="AL28" s="319"/>
      <c r="AM28" s="319"/>
      <c r="AN28" s="319"/>
      <c r="AO28" s="319"/>
      <c r="AP28" s="37"/>
      <c r="AQ28" s="37"/>
      <c r="AR28" s="40"/>
      <c r="BE28" s="293"/>
    </row>
    <row r="29" spans="1:71" s="3" customFormat="1" ht="14.45" customHeight="1">
      <c r="B29" s="41"/>
      <c r="C29" s="42"/>
      <c r="D29" s="30" t="s">
        <v>42</v>
      </c>
      <c r="E29" s="42"/>
      <c r="F29" s="30" t="s">
        <v>43</v>
      </c>
      <c r="G29" s="42"/>
      <c r="H29" s="42"/>
      <c r="I29" s="42"/>
      <c r="J29" s="42"/>
      <c r="K29" s="42"/>
      <c r="L29" s="320">
        <v>0.21</v>
      </c>
      <c r="M29" s="291"/>
      <c r="N29" s="291"/>
      <c r="O29" s="291"/>
      <c r="P29" s="291"/>
      <c r="Q29" s="42"/>
      <c r="R29" s="42"/>
      <c r="S29" s="42"/>
      <c r="T29" s="42"/>
      <c r="U29" s="42"/>
      <c r="V29" s="42"/>
      <c r="W29" s="290">
        <f>ROUND(AZ94, 2)</f>
        <v>0</v>
      </c>
      <c r="X29" s="291"/>
      <c r="Y29" s="291"/>
      <c r="Z29" s="291"/>
      <c r="AA29" s="291"/>
      <c r="AB29" s="291"/>
      <c r="AC29" s="291"/>
      <c r="AD29" s="291"/>
      <c r="AE29" s="291"/>
      <c r="AF29" s="42"/>
      <c r="AG29" s="42"/>
      <c r="AH29" s="42"/>
      <c r="AI29" s="42"/>
      <c r="AJ29" s="42"/>
      <c r="AK29" s="290">
        <f>ROUND(AV94, 2)</f>
        <v>0</v>
      </c>
      <c r="AL29" s="291"/>
      <c r="AM29" s="291"/>
      <c r="AN29" s="291"/>
      <c r="AO29" s="291"/>
      <c r="AP29" s="42"/>
      <c r="AQ29" s="42"/>
      <c r="AR29" s="43"/>
      <c r="BE29" s="294"/>
    </row>
    <row r="30" spans="1:71" s="3" customFormat="1" ht="14.45" customHeight="1">
      <c r="B30" s="41"/>
      <c r="C30" s="42"/>
      <c r="D30" s="42"/>
      <c r="E30" s="42"/>
      <c r="F30" s="30" t="s">
        <v>44</v>
      </c>
      <c r="G30" s="42"/>
      <c r="H30" s="42"/>
      <c r="I30" s="42"/>
      <c r="J30" s="42"/>
      <c r="K30" s="42"/>
      <c r="L30" s="320">
        <v>0.15</v>
      </c>
      <c r="M30" s="291"/>
      <c r="N30" s="291"/>
      <c r="O30" s="291"/>
      <c r="P30" s="291"/>
      <c r="Q30" s="42"/>
      <c r="R30" s="42"/>
      <c r="S30" s="42"/>
      <c r="T30" s="42"/>
      <c r="U30" s="42"/>
      <c r="V30" s="42"/>
      <c r="W30" s="290">
        <f>ROUND(BA94, 2)</f>
        <v>0</v>
      </c>
      <c r="X30" s="291"/>
      <c r="Y30" s="291"/>
      <c r="Z30" s="291"/>
      <c r="AA30" s="291"/>
      <c r="AB30" s="291"/>
      <c r="AC30" s="291"/>
      <c r="AD30" s="291"/>
      <c r="AE30" s="291"/>
      <c r="AF30" s="42"/>
      <c r="AG30" s="42"/>
      <c r="AH30" s="42"/>
      <c r="AI30" s="42"/>
      <c r="AJ30" s="42"/>
      <c r="AK30" s="290">
        <f>ROUND(AW94, 2)</f>
        <v>0</v>
      </c>
      <c r="AL30" s="291"/>
      <c r="AM30" s="291"/>
      <c r="AN30" s="291"/>
      <c r="AO30" s="291"/>
      <c r="AP30" s="42"/>
      <c r="AQ30" s="42"/>
      <c r="AR30" s="43"/>
      <c r="BE30" s="294"/>
    </row>
    <row r="31" spans="1:71" s="3" customFormat="1" ht="14.45" hidden="1" customHeight="1">
      <c r="B31" s="41"/>
      <c r="C31" s="42"/>
      <c r="D31" s="42"/>
      <c r="E31" s="42"/>
      <c r="F31" s="30" t="s">
        <v>45</v>
      </c>
      <c r="G31" s="42"/>
      <c r="H31" s="42"/>
      <c r="I31" s="42"/>
      <c r="J31" s="42"/>
      <c r="K31" s="42"/>
      <c r="L31" s="320">
        <v>0.21</v>
      </c>
      <c r="M31" s="291"/>
      <c r="N31" s="291"/>
      <c r="O31" s="291"/>
      <c r="P31" s="291"/>
      <c r="Q31" s="42"/>
      <c r="R31" s="42"/>
      <c r="S31" s="42"/>
      <c r="T31" s="42"/>
      <c r="U31" s="42"/>
      <c r="V31" s="42"/>
      <c r="W31" s="290">
        <f>ROUND(BB94, 2)</f>
        <v>0</v>
      </c>
      <c r="X31" s="291"/>
      <c r="Y31" s="291"/>
      <c r="Z31" s="291"/>
      <c r="AA31" s="291"/>
      <c r="AB31" s="291"/>
      <c r="AC31" s="291"/>
      <c r="AD31" s="291"/>
      <c r="AE31" s="291"/>
      <c r="AF31" s="42"/>
      <c r="AG31" s="42"/>
      <c r="AH31" s="42"/>
      <c r="AI31" s="42"/>
      <c r="AJ31" s="42"/>
      <c r="AK31" s="290">
        <v>0</v>
      </c>
      <c r="AL31" s="291"/>
      <c r="AM31" s="291"/>
      <c r="AN31" s="291"/>
      <c r="AO31" s="291"/>
      <c r="AP31" s="42"/>
      <c r="AQ31" s="42"/>
      <c r="AR31" s="43"/>
      <c r="BE31" s="294"/>
    </row>
    <row r="32" spans="1:71" s="3" customFormat="1" ht="14.45" hidden="1" customHeight="1">
      <c r="B32" s="41"/>
      <c r="C32" s="42"/>
      <c r="D32" s="42"/>
      <c r="E32" s="42"/>
      <c r="F32" s="30" t="s">
        <v>46</v>
      </c>
      <c r="G32" s="42"/>
      <c r="H32" s="42"/>
      <c r="I32" s="42"/>
      <c r="J32" s="42"/>
      <c r="K32" s="42"/>
      <c r="L32" s="320">
        <v>0.15</v>
      </c>
      <c r="M32" s="291"/>
      <c r="N32" s="291"/>
      <c r="O32" s="291"/>
      <c r="P32" s="291"/>
      <c r="Q32" s="42"/>
      <c r="R32" s="42"/>
      <c r="S32" s="42"/>
      <c r="T32" s="42"/>
      <c r="U32" s="42"/>
      <c r="V32" s="42"/>
      <c r="W32" s="290">
        <f>ROUND(BC94, 2)</f>
        <v>0</v>
      </c>
      <c r="X32" s="291"/>
      <c r="Y32" s="291"/>
      <c r="Z32" s="291"/>
      <c r="AA32" s="291"/>
      <c r="AB32" s="291"/>
      <c r="AC32" s="291"/>
      <c r="AD32" s="291"/>
      <c r="AE32" s="291"/>
      <c r="AF32" s="42"/>
      <c r="AG32" s="42"/>
      <c r="AH32" s="42"/>
      <c r="AI32" s="42"/>
      <c r="AJ32" s="42"/>
      <c r="AK32" s="290">
        <v>0</v>
      </c>
      <c r="AL32" s="291"/>
      <c r="AM32" s="291"/>
      <c r="AN32" s="291"/>
      <c r="AO32" s="291"/>
      <c r="AP32" s="42"/>
      <c r="AQ32" s="42"/>
      <c r="AR32" s="43"/>
      <c r="BE32" s="294"/>
    </row>
    <row r="33" spans="1:57" s="3" customFormat="1" ht="14.45" hidden="1" customHeight="1">
      <c r="B33" s="41"/>
      <c r="C33" s="42"/>
      <c r="D33" s="42"/>
      <c r="E33" s="42"/>
      <c r="F33" s="30" t="s">
        <v>47</v>
      </c>
      <c r="G33" s="42"/>
      <c r="H33" s="42"/>
      <c r="I33" s="42"/>
      <c r="J33" s="42"/>
      <c r="K33" s="42"/>
      <c r="L33" s="320">
        <v>0</v>
      </c>
      <c r="M33" s="291"/>
      <c r="N33" s="291"/>
      <c r="O33" s="291"/>
      <c r="P33" s="291"/>
      <c r="Q33" s="42"/>
      <c r="R33" s="42"/>
      <c r="S33" s="42"/>
      <c r="T33" s="42"/>
      <c r="U33" s="42"/>
      <c r="V33" s="42"/>
      <c r="W33" s="290">
        <f>ROUND(BD94, 2)</f>
        <v>0</v>
      </c>
      <c r="X33" s="291"/>
      <c r="Y33" s="291"/>
      <c r="Z33" s="291"/>
      <c r="AA33" s="291"/>
      <c r="AB33" s="291"/>
      <c r="AC33" s="291"/>
      <c r="AD33" s="291"/>
      <c r="AE33" s="291"/>
      <c r="AF33" s="42"/>
      <c r="AG33" s="42"/>
      <c r="AH33" s="42"/>
      <c r="AI33" s="42"/>
      <c r="AJ33" s="42"/>
      <c r="AK33" s="290">
        <v>0</v>
      </c>
      <c r="AL33" s="291"/>
      <c r="AM33" s="291"/>
      <c r="AN33" s="291"/>
      <c r="AO33" s="291"/>
      <c r="AP33" s="42"/>
      <c r="AQ33" s="42"/>
      <c r="AR33" s="43"/>
      <c r="BE33" s="294"/>
    </row>
    <row r="34" spans="1:57" s="2" customFormat="1" ht="6.95"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0"/>
      <c r="BE34" s="293"/>
    </row>
    <row r="35" spans="1:57" s="2" customFormat="1" ht="25.9" customHeight="1">
      <c r="A35" s="35"/>
      <c r="B35" s="36"/>
      <c r="C35" s="44"/>
      <c r="D35" s="45" t="s">
        <v>48</v>
      </c>
      <c r="E35" s="46"/>
      <c r="F35" s="46"/>
      <c r="G35" s="46"/>
      <c r="H35" s="46"/>
      <c r="I35" s="46"/>
      <c r="J35" s="46"/>
      <c r="K35" s="46"/>
      <c r="L35" s="46"/>
      <c r="M35" s="46"/>
      <c r="N35" s="46"/>
      <c r="O35" s="46"/>
      <c r="P35" s="46"/>
      <c r="Q35" s="46"/>
      <c r="R35" s="46"/>
      <c r="S35" s="46"/>
      <c r="T35" s="47" t="s">
        <v>49</v>
      </c>
      <c r="U35" s="46"/>
      <c r="V35" s="46"/>
      <c r="W35" s="46"/>
      <c r="X35" s="297" t="s">
        <v>50</v>
      </c>
      <c r="Y35" s="298"/>
      <c r="Z35" s="298"/>
      <c r="AA35" s="298"/>
      <c r="AB35" s="298"/>
      <c r="AC35" s="46"/>
      <c r="AD35" s="46"/>
      <c r="AE35" s="46"/>
      <c r="AF35" s="46"/>
      <c r="AG35" s="46"/>
      <c r="AH35" s="46"/>
      <c r="AI35" s="46"/>
      <c r="AJ35" s="46"/>
      <c r="AK35" s="299">
        <f>SUM(AK26:AK33)</f>
        <v>0</v>
      </c>
      <c r="AL35" s="298"/>
      <c r="AM35" s="298"/>
      <c r="AN35" s="298"/>
      <c r="AO35" s="300"/>
      <c r="AP35" s="44"/>
      <c r="AQ35" s="44"/>
      <c r="AR35" s="40"/>
      <c r="BE35" s="35"/>
    </row>
    <row r="36" spans="1:57" s="2" customFormat="1" ht="6.95"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0"/>
      <c r="BE36" s="35"/>
    </row>
    <row r="37" spans="1:57" s="2" customFormat="1" ht="14.45"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0"/>
      <c r="BE37" s="35"/>
    </row>
    <row r="38" spans="1:57" s="1" customFormat="1" ht="14.45"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pans="1:57" s="1" customFormat="1" ht="14.45"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pans="1:57" s="1" customFormat="1" ht="14.45"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pans="1:57" s="1" customFormat="1" ht="14.45"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pans="1:57" s="1" customFormat="1" ht="14.45"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pans="1:57" s="1" customFormat="1" ht="14.45"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pans="1:57" s="1" customFormat="1" ht="14.45"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pans="1:57" s="1" customFormat="1" ht="14.45"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pans="1:57" s="1" customFormat="1" ht="14.45"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pans="1:57" s="1" customFormat="1" ht="14.45"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pans="1:57" s="1" customFormat="1" ht="14.45"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pans="1:57" s="2" customFormat="1" ht="14.45" customHeight="1">
      <c r="B49" s="48"/>
      <c r="C49" s="49"/>
      <c r="D49" s="50" t="s">
        <v>51</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0" t="s">
        <v>52</v>
      </c>
      <c r="AI49" s="51"/>
      <c r="AJ49" s="51"/>
      <c r="AK49" s="51"/>
      <c r="AL49" s="51"/>
      <c r="AM49" s="51"/>
      <c r="AN49" s="51"/>
      <c r="AO49" s="51"/>
      <c r="AP49" s="49"/>
      <c r="AQ49" s="49"/>
      <c r="AR49" s="52"/>
    </row>
    <row r="50" spans="1:57" ht="11.2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spans="1:57" ht="11.2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spans="1:57" ht="11.2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spans="1:57" ht="11.2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spans="1:57" ht="11.2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spans="1:57" ht="11.2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spans="1:57" ht="11.2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spans="1:57" ht="11.2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spans="1:57" ht="11.2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spans="1:57" ht="11.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pans="1:57" s="2" customFormat="1" ht="12.75">
      <c r="A60" s="35"/>
      <c r="B60" s="36"/>
      <c r="C60" s="37"/>
      <c r="D60" s="53" t="s">
        <v>53</v>
      </c>
      <c r="E60" s="39"/>
      <c r="F60" s="39"/>
      <c r="G60" s="39"/>
      <c r="H60" s="39"/>
      <c r="I60" s="39"/>
      <c r="J60" s="39"/>
      <c r="K60" s="39"/>
      <c r="L60" s="39"/>
      <c r="M60" s="39"/>
      <c r="N60" s="39"/>
      <c r="O60" s="39"/>
      <c r="P60" s="39"/>
      <c r="Q60" s="39"/>
      <c r="R60" s="39"/>
      <c r="S60" s="39"/>
      <c r="T60" s="39"/>
      <c r="U60" s="39"/>
      <c r="V60" s="53" t="s">
        <v>54</v>
      </c>
      <c r="W60" s="39"/>
      <c r="X60" s="39"/>
      <c r="Y60" s="39"/>
      <c r="Z60" s="39"/>
      <c r="AA60" s="39"/>
      <c r="AB60" s="39"/>
      <c r="AC60" s="39"/>
      <c r="AD60" s="39"/>
      <c r="AE60" s="39"/>
      <c r="AF60" s="39"/>
      <c r="AG60" s="39"/>
      <c r="AH60" s="53" t="s">
        <v>53</v>
      </c>
      <c r="AI60" s="39"/>
      <c r="AJ60" s="39"/>
      <c r="AK60" s="39"/>
      <c r="AL60" s="39"/>
      <c r="AM60" s="53" t="s">
        <v>54</v>
      </c>
      <c r="AN60" s="39"/>
      <c r="AO60" s="39"/>
      <c r="AP60" s="37"/>
      <c r="AQ60" s="37"/>
      <c r="AR60" s="40"/>
      <c r="BE60" s="35"/>
    </row>
    <row r="61" spans="1:57" ht="11.2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spans="1:57" ht="11.2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spans="1:57" ht="11.2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pans="1:57" s="2" customFormat="1" ht="12.75">
      <c r="A64" s="35"/>
      <c r="B64" s="36"/>
      <c r="C64" s="37"/>
      <c r="D64" s="50" t="s">
        <v>55</v>
      </c>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0" t="s">
        <v>56</v>
      </c>
      <c r="AI64" s="54"/>
      <c r="AJ64" s="54"/>
      <c r="AK64" s="54"/>
      <c r="AL64" s="54"/>
      <c r="AM64" s="54"/>
      <c r="AN64" s="54"/>
      <c r="AO64" s="54"/>
      <c r="AP64" s="37"/>
      <c r="AQ64" s="37"/>
      <c r="AR64" s="40"/>
      <c r="BE64" s="35"/>
    </row>
    <row r="65" spans="1:57" ht="11.2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spans="1:57" ht="11.2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spans="1:57" ht="11.2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spans="1:57" ht="11.2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spans="1:57" ht="11.2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spans="1:57" ht="11.2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spans="1:57" ht="11.2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spans="1:57" ht="11.2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spans="1:57" ht="11.2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spans="1:57" ht="11.2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pans="1:57" s="2" customFormat="1" ht="12.75">
      <c r="A75" s="35"/>
      <c r="B75" s="36"/>
      <c r="C75" s="37"/>
      <c r="D75" s="53" t="s">
        <v>53</v>
      </c>
      <c r="E75" s="39"/>
      <c r="F75" s="39"/>
      <c r="G75" s="39"/>
      <c r="H75" s="39"/>
      <c r="I75" s="39"/>
      <c r="J75" s="39"/>
      <c r="K75" s="39"/>
      <c r="L75" s="39"/>
      <c r="M75" s="39"/>
      <c r="N75" s="39"/>
      <c r="O75" s="39"/>
      <c r="P75" s="39"/>
      <c r="Q75" s="39"/>
      <c r="R75" s="39"/>
      <c r="S75" s="39"/>
      <c r="T75" s="39"/>
      <c r="U75" s="39"/>
      <c r="V75" s="53" t="s">
        <v>54</v>
      </c>
      <c r="W75" s="39"/>
      <c r="X75" s="39"/>
      <c r="Y75" s="39"/>
      <c r="Z75" s="39"/>
      <c r="AA75" s="39"/>
      <c r="AB75" s="39"/>
      <c r="AC75" s="39"/>
      <c r="AD75" s="39"/>
      <c r="AE75" s="39"/>
      <c r="AF75" s="39"/>
      <c r="AG75" s="39"/>
      <c r="AH75" s="53" t="s">
        <v>53</v>
      </c>
      <c r="AI75" s="39"/>
      <c r="AJ75" s="39"/>
      <c r="AK75" s="39"/>
      <c r="AL75" s="39"/>
      <c r="AM75" s="53" t="s">
        <v>54</v>
      </c>
      <c r="AN75" s="39"/>
      <c r="AO75" s="39"/>
      <c r="AP75" s="37"/>
      <c r="AQ75" s="37"/>
      <c r="AR75" s="40"/>
      <c r="BE75" s="35"/>
    </row>
    <row r="76" spans="1:57" s="2" customFormat="1" ht="11.25">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0"/>
      <c r="BE76" s="35"/>
    </row>
    <row r="77" spans="1:57" s="2" customFormat="1" ht="6.95" customHeight="1">
      <c r="A77" s="35"/>
      <c r="B77" s="55"/>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40"/>
      <c r="BE77" s="35"/>
    </row>
    <row r="81" spans="1:91" s="2" customFormat="1" ht="6.95" customHeight="1">
      <c r="A81" s="35"/>
      <c r="B81" s="57"/>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40"/>
      <c r="BE81" s="35"/>
    </row>
    <row r="82" spans="1:91" s="2" customFormat="1" ht="24.95" customHeight="1">
      <c r="A82" s="35"/>
      <c r="B82" s="36"/>
      <c r="C82" s="24" t="s">
        <v>57</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0"/>
      <c r="BE82" s="35"/>
    </row>
    <row r="83" spans="1:91" s="2" customFormat="1" ht="6.95"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0"/>
      <c r="BE83" s="35"/>
    </row>
    <row r="84" spans="1:91" s="4" customFormat="1" ht="12" customHeight="1">
      <c r="B84" s="59"/>
      <c r="C84" s="30" t="s">
        <v>13</v>
      </c>
      <c r="D84" s="60"/>
      <c r="E84" s="60"/>
      <c r="F84" s="60"/>
      <c r="G84" s="60"/>
      <c r="H84" s="60"/>
      <c r="I84" s="60"/>
      <c r="J84" s="60"/>
      <c r="K84" s="60"/>
      <c r="L84" s="60" t="str">
        <f>K5</f>
        <v>39/17</v>
      </c>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1"/>
    </row>
    <row r="85" spans="1:91" s="5" customFormat="1" ht="36.950000000000003" customHeight="1">
      <c r="B85" s="62"/>
      <c r="C85" s="63" t="s">
        <v>16</v>
      </c>
      <c r="D85" s="64"/>
      <c r="E85" s="64"/>
      <c r="F85" s="64"/>
      <c r="G85" s="64"/>
      <c r="H85" s="64"/>
      <c r="I85" s="64"/>
      <c r="J85" s="64"/>
      <c r="K85" s="64"/>
      <c r="L85" s="310" t="str">
        <f>K6</f>
        <v>Výstavba veř.soc. zařízení nap.č.st. 856/7 vč. přípojek na p.p.č. 5327/1 a 1538/3, Klínovec, k.ú. Jáchymov</v>
      </c>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c r="AP85" s="64"/>
      <c r="AQ85" s="64"/>
      <c r="AR85" s="65"/>
    </row>
    <row r="86" spans="1:91" s="2" customFormat="1" ht="6.95"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0"/>
      <c r="BE86" s="35"/>
    </row>
    <row r="87" spans="1:91" s="2" customFormat="1" ht="12" customHeight="1">
      <c r="A87" s="35"/>
      <c r="B87" s="36"/>
      <c r="C87" s="30" t="s">
        <v>20</v>
      </c>
      <c r="D87" s="37"/>
      <c r="E87" s="37"/>
      <c r="F87" s="37"/>
      <c r="G87" s="37"/>
      <c r="H87" s="37"/>
      <c r="I87" s="37"/>
      <c r="J87" s="37"/>
      <c r="K87" s="37"/>
      <c r="L87" s="66" t="str">
        <f>IF(K8="","",K8)</f>
        <v>Klínovec</v>
      </c>
      <c r="M87" s="37"/>
      <c r="N87" s="37"/>
      <c r="O87" s="37"/>
      <c r="P87" s="37"/>
      <c r="Q87" s="37"/>
      <c r="R87" s="37"/>
      <c r="S87" s="37"/>
      <c r="T87" s="37"/>
      <c r="U87" s="37"/>
      <c r="V87" s="37"/>
      <c r="W87" s="37"/>
      <c r="X87" s="37"/>
      <c r="Y87" s="37"/>
      <c r="Z87" s="37"/>
      <c r="AA87" s="37"/>
      <c r="AB87" s="37"/>
      <c r="AC87" s="37"/>
      <c r="AD87" s="37"/>
      <c r="AE87" s="37"/>
      <c r="AF87" s="37"/>
      <c r="AG87" s="37"/>
      <c r="AH87" s="37"/>
      <c r="AI87" s="30" t="s">
        <v>22</v>
      </c>
      <c r="AJ87" s="37"/>
      <c r="AK87" s="37"/>
      <c r="AL87" s="37"/>
      <c r="AM87" s="312" t="str">
        <f>IF(AN8= "","",AN8)</f>
        <v>25. 11. 2019</v>
      </c>
      <c r="AN87" s="312"/>
      <c r="AO87" s="37"/>
      <c r="AP87" s="37"/>
      <c r="AQ87" s="37"/>
      <c r="AR87" s="40"/>
      <c r="BE87" s="35"/>
    </row>
    <row r="88" spans="1:91" s="2" customFormat="1" ht="6.95"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0"/>
      <c r="BE88" s="35"/>
    </row>
    <row r="89" spans="1:91" s="2" customFormat="1" ht="15.2" customHeight="1">
      <c r="A89" s="35"/>
      <c r="B89" s="36"/>
      <c r="C89" s="30" t="s">
        <v>24</v>
      </c>
      <c r="D89" s="37"/>
      <c r="E89" s="37"/>
      <c r="F89" s="37"/>
      <c r="G89" s="37"/>
      <c r="H89" s="37"/>
      <c r="I89" s="37"/>
      <c r="J89" s="37"/>
      <c r="K89" s="37"/>
      <c r="L89" s="60" t="str">
        <f>IF(E11= "","",E11)</f>
        <v>Město Boží Dar</v>
      </c>
      <c r="M89" s="37"/>
      <c r="N89" s="37"/>
      <c r="O89" s="37"/>
      <c r="P89" s="37"/>
      <c r="Q89" s="37"/>
      <c r="R89" s="37"/>
      <c r="S89" s="37"/>
      <c r="T89" s="37"/>
      <c r="U89" s="37"/>
      <c r="V89" s="37"/>
      <c r="W89" s="37"/>
      <c r="X89" s="37"/>
      <c r="Y89" s="37"/>
      <c r="Z89" s="37"/>
      <c r="AA89" s="37"/>
      <c r="AB89" s="37"/>
      <c r="AC89" s="37"/>
      <c r="AD89" s="37"/>
      <c r="AE89" s="37"/>
      <c r="AF89" s="37"/>
      <c r="AG89" s="37"/>
      <c r="AH89" s="37"/>
      <c r="AI89" s="30" t="s">
        <v>30</v>
      </c>
      <c r="AJ89" s="37"/>
      <c r="AK89" s="37"/>
      <c r="AL89" s="37"/>
      <c r="AM89" s="308" t="str">
        <f>IF(E17="","",E17)</f>
        <v>Jurica a.s. - Ateliér Sokolov</v>
      </c>
      <c r="AN89" s="309"/>
      <c r="AO89" s="309"/>
      <c r="AP89" s="309"/>
      <c r="AQ89" s="37"/>
      <c r="AR89" s="40"/>
      <c r="AS89" s="302" t="s">
        <v>58</v>
      </c>
      <c r="AT89" s="303"/>
      <c r="AU89" s="68"/>
      <c r="AV89" s="68"/>
      <c r="AW89" s="68"/>
      <c r="AX89" s="68"/>
      <c r="AY89" s="68"/>
      <c r="AZ89" s="68"/>
      <c r="BA89" s="68"/>
      <c r="BB89" s="68"/>
      <c r="BC89" s="68"/>
      <c r="BD89" s="69"/>
      <c r="BE89" s="35"/>
    </row>
    <row r="90" spans="1:91" s="2" customFormat="1" ht="15.2" customHeight="1">
      <c r="A90" s="35"/>
      <c r="B90" s="36"/>
      <c r="C90" s="30" t="s">
        <v>28</v>
      </c>
      <c r="D90" s="37"/>
      <c r="E90" s="37"/>
      <c r="F90" s="37"/>
      <c r="G90" s="37"/>
      <c r="H90" s="37"/>
      <c r="I90" s="37"/>
      <c r="J90" s="37"/>
      <c r="K90" s="37"/>
      <c r="L90" s="60"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30" t="s">
        <v>34</v>
      </c>
      <c r="AJ90" s="37"/>
      <c r="AK90" s="37"/>
      <c r="AL90" s="37"/>
      <c r="AM90" s="308" t="str">
        <f>IF(E20="","",E20)</f>
        <v>Eva Marková</v>
      </c>
      <c r="AN90" s="309"/>
      <c r="AO90" s="309"/>
      <c r="AP90" s="309"/>
      <c r="AQ90" s="37"/>
      <c r="AR90" s="40"/>
      <c r="AS90" s="304"/>
      <c r="AT90" s="305"/>
      <c r="AU90" s="70"/>
      <c r="AV90" s="70"/>
      <c r="AW90" s="70"/>
      <c r="AX90" s="70"/>
      <c r="AY90" s="70"/>
      <c r="AZ90" s="70"/>
      <c r="BA90" s="70"/>
      <c r="BB90" s="70"/>
      <c r="BC90" s="70"/>
      <c r="BD90" s="71"/>
      <c r="BE90" s="35"/>
    </row>
    <row r="91" spans="1:91" s="2" customFormat="1" ht="10.9"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0"/>
      <c r="AS91" s="306"/>
      <c r="AT91" s="307"/>
      <c r="AU91" s="72"/>
      <c r="AV91" s="72"/>
      <c r="AW91" s="72"/>
      <c r="AX91" s="72"/>
      <c r="AY91" s="72"/>
      <c r="AZ91" s="72"/>
      <c r="BA91" s="72"/>
      <c r="BB91" s="72"/>
      <c r="BC91" s="72"/>
      <c r="BD91" s="73"/>
      <c r="BE91" s="35"/>
    </row>
    <row r="92" spans="1:91" s="2" customFormat="1" ht="29.25" customHeight="1">
      <c r="A92" s="35"/>
      <c r="B92" s="36"/>
      <c r="C92" s="324" t="s">
        <v>59</v>
      </c>
      <c r="D92" s="325"/>
      <c r="E92" s="325"/>
      <c r="F92" s="325"/>
      <c r="G92" s="325"/>
      <c r="H92" s="74"/>
      <c r="I92" s="326" t="s">
        <v>60</v>
      </c>
      <c r="J92" s="325"/>
      <c r="K92" s="325"/>
      <c r="L92" s="325"/>
      <c r="M92" s="325"/>
      <c r="N92" s="325"/>
      <c r="O92" s="325"/>
      <c r="P92" s="325"/>
      <c r="Q92" s="325"/>
      <c r="R92" s="325"/>
      <c r="S92" s="325"/>
      <c r="T92" s="325"/>
      <c r="U92" s="325"/>
      <c r="V92" s="325"/>
      <c r="W92" s="325"/>
      <c r="X92" s="325"/>
      <c r="Y92" s="325"/>
      <c r="Z92" s="325"/>
      <c r="AA92" s="325"/>
      <c r="AB92" s="325"/>
      <c r="AC92" s="325"/>
      <c r="AD92" s="325"/>
      <c r="AE92" s="325"/>
      <c r="AF92" s="325"/>
      <c r="AG92" s="328" t="s">
        <v>61</v>
      </c>
      <c r="AH92" s="325"/>
      <c r="AI92" s="325"/>
      <c r="AJ92" s="325"/>
      <c r="AK92" s="325"/>
      <c r="AL92" s="325"/>
      <c r="AM92" s="325"/>
      <c r="AN92" s="326" t="s">
        <v>62</v>
      </c>
      <c r="AO92" s="325"/>
      <c r="AP92" s="327"/>
      <c r="AQ92" s="75" t="s">
        <v>63</v>
      </c>
      <c r="AR92" s="40"/>
      <c r="AS92" s="76" t="s">
        <v>64</v>
      </c>
      <c r="AT92" s="77" t="s">
        <v>65</v>
      </c>
      <c r="AU92" s="77" t="s">
        <v>66</v>
      </c>
      <c r="AV92" s="77" t="s">
        <v>67</v>
      </c>
      <c r="AW92" s="77" t="s">
        <v>68</v>
      </c>
      <c r="AX92" s="77" t="s">
        <v>69</v>
      </c>
      <c r="AY92" s="77" t="s">
        <v>70</v>
      </c>
      <c r="AZ92" s="77" t="s">
        <v>71</v>
      </c>
      <c r="BA92" s="77" t="s">
        <v>72</v>
      </c>
      <c r="BB92" s="77" t="s">
        <v>73</v>
      </c>
      <c r="BC92" s="77" t="s">
        <v>74</v>
      </c>
      <c r="BD92" s="78" t="s">
        <v>75</v>
      </c>
      <c r="BE92" s="35"/>
    </row>
    <row r="93" spans="1:91" s="2" customFormat="1" ht="10.9"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0"/>
      <c r="AS93" s="79"/>
      <c r="AT93" s="80"/>
      <c r="AU93" s="80"/>
      <c r="AV93" s="80"/>
      <c r="AW93" s="80"/>
      <c r="AX93" s="80"/>
      <c r="AY93" s="80"/>
      <c r="AZ93" s="80"/>
      <c r="BA93" s="80"/>
      <c r="BB93" s="80"/>
      <c r="BC93" s="80"/>
      <c r="BD93" s="81"/>
      <c r="BE93" s="35"/>
    </row>
    <row r="94" spans="1:91" s="6" customFormat="1" ht="32.450000000000003" customHeight="1">
      <c r="B94" s="82"/>
      <c r="C94" s="83" t="s">
        <v>76</v>
      </c>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329">
        <f>ROUND(SUM(AG95:AG105),2)</f>
        <v>0</v>
      </c>
      <c r="AH94" s="329"/>
      <c r="AI94" s="329"/>
      <c r="AJ94" s="329"/>
      <c r="AK94" s="329"/>
      <c r="AL94" s="329"/>
      <c r="AM94" s="329"/>
      <c r="AN94" s="330">
        <f t="shared" ref="AN94:AN105" si="0">SUM(AG94,AT94)</f>
        <v>0</v>
      </c>
      <c r="AO94" s="330"/>
      <c r="AP94" s="330"/>
      <c r="AQ94" s="86" t="s">
        <v>1</v>
      </c>
      <c r="AR94" s="87"/>
      <c r="AS94" s="88">
        <f>ROUND(SUM(AS95:AS105),2)</f>
        <v>0</v>
      </c>
      <c r="AT94" s="89">
        <f t="shared" ref="AT94:AT105" si="1">ROUND(SUM(AV94:AW94),2)</f>
        <v>0</v>
      </c>
      <c r="AU94" s="90">
        <f>ROUND(SUM(AU95:AU105),5)</f>
        <v>0</v>
      </c>
      <c r="AV94" s="89">
        <f>ROUND(AZ94*L29,2)</f>
        <v>0</v>
      </c>
      <c r="AW94" s="89">
        <f>ROUND(BA94*L30,2)</f>
        <v>0</v>
      </c>
      <c r="AX94" s="89">
        <f>ROUND(BB94*L29,2)</f>
        <v>0</v>
      </c>
      <c r="AY94" s="89">
        <f>ROUND(BC94*L30,2)</f>
        <v>0</v>
      </c>
      <c r="AZ94" s="89">
        <f>ROUND(SUM(AZ95:AZ105),2)</f>
        <v>0</v>
      </c>
      <c r="BA94" s="89">
        <f>ROUND(SUM(BA95:BA105),2)</f>
        <v>0</v>
      </c>
      <c r="BB94" s="89">
        <f>ROUND(SUM(BB95:BB105),2)</f>
        <v>0</v>
      </c>
      <c r="BC94" s="89">
        <f>ROUND(SUM(BC95:BC105),2)</f>
        <v>0</v>
      </c>
      <c r="BD94" s="91">
        <f>ROUND(SUM(BD95:BD105),2)</f>
        <v>0</v>
      </c>
      <c r="BS94" s="92" t="s">
        <v>77</v>
      </c>
      <c r="BT94" s="92" t="s">
        <v>78</v>
      </c>
      <c r="BU94" s="93" t="s">
        <v>79</v>
      </c>
      <c r="BV94" s="92" t="s">
        <v>80</v>
      </c>
      <c r="BW94" s="92" t="s">
        <v>5</v>
      </c>
      <c r="BX94" s="92" t="s">
        <v>81</v>
      </c>
      <c r="CL94" s="92" t="s">
        <v>1</v>
      </c>
    </row>
    <row r="95" spans="1:91" s="7" customFormat="1" ht="16.5" customHeight="1">
      <c r="A95" s="94" t="s">
        <v>82</v>
      </c>
      <c r="B95" s="95"/>
      <c r="C95" s="96"/>
      <c r="D95" s="323" t="s">
        <v>83</v>
      </c>
      <c r="E95" s="323"/>
      <c r="F95" s="323"/>
      <c r="G95" s="323"/>
      <c r="H95" s="323"/>
      <c r="I95" s="97"/>
      <c r="J95" s="323" t="s">
        <v>84</v>
      </c>
      <c r="K95" s="323"/>
      <c r="L95" s="323"/>
      <c r="M95" s="323"/>
      <c r="N95" s="323"/>
      <c r="O95" s="323"/>
      <c r="P95" s="323"/>
      <c r="Q95" s="323"/>
      <c r="R95" s="323"/>
      <c r="S95" s="323"/>
      <c r="T95" s="323"/>
      <c r="U95" s="323"/>
      <c r="V95" s="323"/>
      <c r="W95" s="323"/>
      <c r="X95" s="323"/>
      <c r="Y95" s="323"/>
      <c r="Z95" s="323"/>
      <c r="AA95" s="323"/>
      <c r="AB95" s="323"/>
      <c r="AC95" s="323"/>
      <c r="AD95" s="323"/>
      <c r="AE95" s="323"/>
      <c r="AF95" s="323"/>
      <c r="AG95" s="321">
        <f>'ST - Stavební část'!J30</f>
        <v>0</v>
      </c>
      <c r="AH95" s="322"/>
      <c r="AI95" s="322"/>
      <c r="AJ95" s="322"/>
      <c r="AK95" s="322"/>
      <c r="AL95" s="322"/>
      <c r="AM95" s="322"/>
      <c r="AN95" s="321">
        <f t="shared" si="0"/>
        <v>0</v>
      </c>
      <c r="AO95" s="322"/>
      <c r="AP95" s="322"/>
      <c r="AQ95" s="98" t="s">
        <v>85</v>
      </c>
      <c r="AR95" s="99"/>
      <c r="AS95" s="100">
        <v>0</v>
      </c>
      <c r="AT95" s="101">
        <f t="shared" si="1"/>
        <v>0</v>
      </c>
      <c r="AU95" s="102">
        <f>'ST - Stavební část'!P138</f>
        <v>0</v>
      </c>
      <c r="AV95" s="101">
        <f>'ST - Stavební část'!J33</f>
        <v>0</v>
      </c>
      <c r="AW95" s="101">
        <f>'ST - Stavební část'!J34</f>
        <v>0</v>
      </c>
      <c r="AX95" s="101">
        <f>'ST - Stavební část'!J35</f>
        <v>0</v>
      </c>
      <c r="AY95" s="101">
        <f>'ST - Stavební část'!J36</f>
        <v>0</v>
      </c>
      <c r="AZ95" s="101">
        <f>'ST - Stavební část'!F33</f>
        <v>0</v>
      </c>
      <c r="BA95" s="101">
        <f>'ST - Stavební část'!F34</f>
        <v>0</v>
      </c>
      <c r="BB95" s="101">
        <f>'ST - Stavební část'!F35</f>
        <v>0</v>
      </c>
      <c r="BC95" s="101">
        <f>'ST - Stavební část'!F36</f>
        <v>0</v>
      </c>
      <c r="BD95" s="103">
        <f>'ST - Stavební část'!F37</f>
        <v>0</v>
      </c>
      <c r="BT95" s="104" t="s">
        <v>86</v>
      </c>
      <c r="BV95" s="104" t="s">
        <v>80</v>
      </c>
      <c r="BW95" s="104" t="s">
        <v>87</v>
      </c>
      <c r="BX95" s="104" t="s">
        <v>5</v>
      </c>
      <c r="CL95" s="104" t="s">
        <v>1</v>
      </c>
      <c r="CM95" s="104" t="s">
        <v>88</v>
      </c>
    </row>
    <row r="96" spans="1:91" s="7" customFormat="1" ht="16.5" customHeight="1">
      <c r="A96" s="94" t="s">
        <v>82</v>
      </c>
      <c r="B96" s="95"/>
      <c r="C96" s="96"/>
      <c r="D96" s="323" t="s">
        <v>89</v>
      </c>
      <c r="E96" s="323"/>
      <c r="F96" s="323"/>
      <c r="G96" s="323"/>
      <c r="H96" s="323"/>
      <c r="I96" s="97"/>
      <c r="J96" s="323" t="s">
        <v>90</v>
      </c>
      <c r="K96" s="323"/>
      <c r="L96" s="323"/>
      <c r="M96" s="323"/>
      <c r="N96" s="323"/>
      <c r="O96" s="323"/>
      <c r="P96" s="323"/>
      <c r="Q96" s="323"/>
      <c r="R96" s="323"/>
      <c r="S96" s="323"/>
      <c r="T96" s="323"/>
      <c r="U96" s="323"/>
      <c r="V96" s="323"/>
      <c r="W96" s="323"/>
      <c r="X96" s="323"/>
      <c r="Y96" s="323"/>
      <c r="Z96" s="323"/>
      <c r="AA96" s="323"/>
      <c r="AB96" s="323"/>
      <c r="AC96" s="323"/>
      <c r="AD96" s="323"/>
      <c r="AE96" s="323"/>
      <c r="AF96" s="323"/>
      <c r="AG96" s="321">
        <f>'ZTI - Zdravotechnika'!J30</f>
        <v>0</v>
      </c>
      <c r="AH96" s="322"/>
      <c r="AI96" s="322"/>
      <c r="AJ96" s="322"/>
      <c r="AK96" s="322"/>
      <c r="AL96" s="322"/>
      <c r="AM96" s="322"/>
      <c r="AN96" s="321">
        <f t="shared" si="0"/>
        <v>0</v>
      </c>
      <c r="AO96" s="322"/>
      <c r="AP96" s="322"/>
      <c r="AQ96" s="98" t="s">
        <v>85</v>
      </c>
      <c r="AR96" s="99"/>
      <c r="AS96" s="100">
        <v>0</v>
      </c>
      <c r="AT96" s="101">
        <f t="shared" si="1"/>
        <v>0</v>
      </c>
      <c r="AU96" s="102">
        <f>'ZTI - Zdravotechnika'!P125</f>
        <v>0</v>
      </c>
      <c r="AV96" s="101">
        <f>'ZTI - Zdravotechnika'!J33</f>
        <v>0</v>
      </c>
      <c r="AW96" s="101">
        <f>'ZTI - Zdravotechnika'!J34</f>
        <v>0</v>
      </c>
      <c r="AX96" s="101">
        <f>'ZTI - Zdravotechnika'!J35</f>
        <v>0</v>
      </c>
      <c r="AY96" s="101">
        <f>'ZTI - Zdravotechnika'!J36</f>
        <v>0</v>
      </c>
      <c r="AZ96" s="101">
        <f>'ZTI - Zdravotechnika'!F33</f>
        <v>0</v>
      </c>
      <c r="BA96" s="101">
        <f>'ZTI - Zdravotechnika'!F34</f>
        <v>0</v>
      </c>
      <c r="BB96" s="101">
        <f>'ZTI - Zdravotechnika'!F35</f>
        <v>0</v>
      </c>
      <c r="BC96" s="101">
        <f>'ZTI - Zdravotechnika'!F36</f>
        <v>0</v>
      </c>
      <c r="BD96" s="103">
        <f>'ZTI - Zdravotechnika'!F37</f>
        <v>0</v>
      </c>
      <c r="BT96" s="104" t="s">
        <v>86</v>
      </c>
      <c r="BV96" s="104" t="s">
        <v>80</v>
      </c>
      <c r="BW96" s="104" t="s">
        <v>91</v>
      </c>
      <c r="BX96" s="104" t="s">
        <v>5</v>
      </c>
      <c r="CL96" s="104" t="s">
        <v>1</v>
      </c>
      <c r="CM96" s="104" t="s">
        <v>88</v>
      </c>
    </row>
    <row r="97" spans="1:91" s="7" customFormat="1" ht="16.5" customHeight="1">
      <c r="A97" s="94" t="s">
        <v>82</v>
      </c>
      <c r="B97" s="95"/>
      <c r="C97" s="96"/>
      <c r="D97" s="323" t="s">
        <v>92</v>
      </c>
      <c r="E97" s="323"/>
      <c r="F97" s="323"/>
      <c r="G97" s="323"/>
      <c r="H97" s="323"/>
      <c r="I97" s="97"/>
      <c r="J97" s="323" t="s">
        <v>93</v>
      </c>
      <c r="K97" s="323"/>
      <c r="L97" s="323"/>
      <c r="M97" s="323"/>
      <c r="N97" s="323"/>
      <c r="O97" s="323"/>
      <c r="P97" s="323"/>
      <c r="Q97" s="323"/>
      <c r="R97" s="323"/>
      <c r="S97" s="323"/>
      <c r="T97" s="323"/>
      <c r="U97" s="323"/>
      <c r="V97" s="323"/>
      <c r="W97" s="323"/>
      <c r="X97" s="323"/>
      <c r="Y97" s="323"/>
      <c r="Z97" s="323"/>
      <c r="AA97" s="323"/>
      <c r="AB97" s="323"/>
      <c r="AC97" s="323"/>
      <c r="AD97" s="323"/>
      <c r="AE97" s="323"/>
      <c r="AF97" s="323"/>
      <c r="AG97" s="321">
        <f>'VYT - Vytápění'!J30</f>
        <v>0</v>
      </c>
      <c r="AH97" s="322"/>
      <c r="AI97" s="322"/>
      <c r="AJ97" s="322"/>
      <c r="AK97" s="322"/>
      <c r="AL97" s="322"/>
      <c r="AM97" s="322"/>
      <c r="AN97" s="321">
        <f t="shared" si="0"/>
        <v>0</v>
      </c>
      <c r="AO97" s="322"/>
      <c r="AP97" s="322"/>
      <c r="AQ97" s="98" t="s">
        <v>85</v>
      </c>
      <c r="AR97" s="99"/>
      <c r="AS97" s="100">
        <v>0</v>
      </c>
      <c r="AT97" s="101">
        <f t="shared" si="1"/>
        <v>0</v>
      </c>
      <c r="AU97" s="102">
        <f>'VYT - Vytápění'!P123</f>
        <v>0</v>
      </c>
      <c r="AV97" s="101">
        <f>'VYT - Vytápění'!J33</f>
        <v>0</v>
      </c>
      <c r="AW97" s="101">
        <f>'VYT - Vytápění'!J34</f>
        <v>0</v>
      </c>
      <c r="AX97" s="101">
        <f>'VYT - Vytápění'!J35</f>
        <v>0</v>
      </c>
      <c r="AY97" s="101">
        <f>'VYT - Vytápění'!J36</f>
        <v>0</v>
      </c>
      <c r="AZ97" s="101">
        <f>'VYT - Vytápění'!F33</f>
        <v>0</v>
      </c>
      <c r="BA97" s="101">
        <f>'VYT - Vytápění'!F34</f>
        <v>0</v>
      </c>
      <c r="BB97" s="101">
        <f>'VYT - Vytápění'!F35</f>
        <v>0</v>
      </c>
      <c r="BC97" s="101">
        <f>'VYT - Vytápění'!F36</f>
        <v>0</v>
      </c>
      <c r="BD97" s="103">
        <f>'VYT - Vytápění'!F37</f>
        <v>0</v>
      </c>
      <c r="BT97" s="104" t="s">
        <v>86</v>
      </c>
      <c r="BV97" s="104" t="s">
        <v>80</v>
      </c>
      <c r="BW97" s="104" t="s">
        <v>94</v>
      </c>
      <c r="BX97" s="104" t="s">
        <v>5</v>
      </c>
      <c r="CL97" s="104" t="s">
        <v>1</v>
      </c>
      <c r="CM97" s="104" t="s">
        <v>88</v>
      </c>
    </row>
    <row r="98" spans="1:91" s="7" customFormat="1" ht="16.5" customHeight="1">
      <c r="A98" s="94" t="s">
        <v>82</v>
      </c>
      <c r="B98" s="95"/>
      <c r="C98" s="96"/>
      <c r="D98" s="323" t="s">
        <v>95</v>
      </c>
      <c r="E98" s="323"/>
      <c r="F98" s="323"/>
      <c r="G98" s="323"/>
      <c r="H98" s="323"/>
      <c r="I98" s="97"/>
      <c r="J98" s="323" t="s">
        <v>96</v>
      </c>
      <c r="K98" s="323"/>
      <c r="L98" s="323"/>
      <c r="M98" s="323"/>
      <c r="N98" s="323"/>
      <c r="O98" s="323"/>
      <c r="P98" s="323"/>
      <c r="Q98" s="323"/>
      <c r="R98" s="323"/>
      <c r="S98" s="323"/>
      <c r="T98" s="323"/>
      <c r="U98" s="323"/>
      <c r="V98" s="323"/>
      <c r="W98" s="323"/>
      <c r="X98" s="323"/>
      <c r="Y98" s="323"/>
      <c r="Z98" s="323"/>
      <c r="AA98" s="323"/>
      <c r="AB98" s="323"/>
      <c r="AC98" s="323"/>
      <c r="AD98" s="323"/>
      <c r="AE98" s="323"/>
      <c r="AF98" s="323"/>
      <c r="AG98" s="321">
        <f>'VZT - Vzduchotechnika'!J30</f>
        <v>0</v>
      </c>
      <c r="AH98" s="322"/>
      <c r="AI98" s="322"/>
      <c r="AJ98" s="322"/>
      <c r="AK98" s="322"/>
      <c r="AL98" s="322"/>
      <c r="AM98" s="322"/>
      <c r="AN98" s="321">
        <f t="shared" si="0"/>
        <v>0</v>
      </c>
      <c r="AO98" s="322"/>
      <c r="AP98" s="322"/>
      <c r="AQ98" s="98" t="s">
        <v>85</v>
      </c>
      <c r="AR98" s="99"/>
      <c r="AS98" s="100">
        <v>0</v>
      </c>
      <c r="AT98" s="101">
        <f t="shared" si="1"/>
        <v>0</v>
      </c>
      <c r="AU98" s="102">
        <f>'VZT - Vzduchotechnika'!P119</f>
        <v>0</v>
      </c>
      <c r="AV98" s="101">
        <f>'VZT - Vzduchotechnika'!J33</f>
        <v>0</v>
      </c>
      <c r="AW98" s="101">
        <f>'VZT - Vzduchotechnika'!J34</f>
        <v>0</v>
      </c>
      <c r="AX98" s="101">
        <f>'VZT - Vzduchotechnika'!J35</f>
        <v>0</v>
      </c>
      <c r="AY98" s="101">
        <f>'VZT - Vzduchotechnika'!J36</f>
        <v>0</v>
      </c>
      <c r="AZ98" s="101">
        <f>'VZT - Vzduchotechnika'!F33</f>
        <v>0</v>
      </c>
      <c r="BA98" s="101">
        <f>'VZT - Vzduchotechnika'!F34</f>
        <v>0</v>
      </c>
      <c r="BB98" s="101">
        <f>'VZT - Vzduchotechnika'!F35</f>
        <v>0</v>
      </c>
      <c r="BC98" s="101">
        <f>'VZT - Vzduchotechnika'!F36</f>
        <v>0</v>
      </c>
      <c r="BD98" s="103">
        <f>'VZT - Vzduchotechnika'!F37</f>
        <v>0</v>
      </c>
      <c r="BT98" s="104" t="s">
        <v>86</v>
      </c>
      <c r="BV98" s="104" t="s">
        <v>80</v>
      </c>
      <c r="BW98" s="104" t="s">
        <v>97</v>
      </c>
      <c r="BX98" s="104" t="s">
        <v>5</v>
      </c>
      <c r="CL98" s="104" t="s">
        <v>1</v>
      </c>
      <c r="CM98" s="104" t="s">
        <v>88</v>
      </c>
    </row>
    <row r="99" spans="1:91" s="7" customFormat="1" ht="16.5" customHeight="1">
      <c r="A99" s="94" t="s">
        <v>82</v>
      </c>
      <c r="B99" s="95"/>
      <c r="C99" s="96"/>
      <c r="D99" s="323" t="s">
        <v>98</v>
      </c>
      <c r="E99" s="323"/>
      <c r="F99" s="323"/>
      <c r="G99" s="323"/>
      <c r="H99" s="323"/>
      <c r="I99" s="97"/>
      <c r="J99" s="323" t="s">
        <v>99</v>
      </c>
      <c r="K99" s="323"/>
      <c r="L99" s="323"/>
      <c r="M99" s="323"/>
      <c r="N99" s="323"/>
      <c r="O99" s="323"/>
      <c r="P99" s="323"/>
      <c r="Q99" s="323"/>
      <c r="R99" s="323"/>
      <c r="S99" s="323"/>
      <c r="T99" s="323"/>
      <c r="U99" s="323"/>
      <c r="V99" s="323"/>
      <c r="W99" s="323"/>
      <c r="X99" s="323"/>
      <c r="Y99" s="323"/>
      <c r="Z99" s="323"/>
      <c r="AA99" s="323"/>
      <c r="AB99" s="323"/>
      <c r="AC99" s="323"/>
      <c r="AD99" s="323"/>
      <c r="AE99" s="323"/>
      <c r="AF99" s="323"/>
      <c r="AG99" s="321">
        <f>'SIP - Silnoproud'!J30</f>
        <v>0</v>
      </c>
      <c r="AH99" s="322"/>
      <c r="AI99" s="322"/>
      <c r="AJ99" s="322"/>
      <c r="AK99" s="322"/>
      <c r="AL99" s="322"/>
      <c r="AM99" s="322"/>
      <c r="AN99" s="321">
        <f t="shared" si="0"/>
        <v>0</v>
      </c>
      <c r="AO99" s="322"/>
      <c r="AP99" s="322"/>
      <c r="AQ99" s="98" t="s">
        <v>85</v>
      </c>
      <c r="AR99" s="99"/>
      <c r="AS99" s="100">
        <v>0</v>
      </c>
      <c r="AT99" s="101">
        <f t="shared" si="1"/>
        <v>0</v>
      </c>
      <c r="AU99" s="102">
        <f>'SIP - Silnoproud'!P121</f>
        <v>0</v>
      </c>
      <c r="AV99" s="101">
        <f>'SIP - Silnoproud'!J33</f>
        <v>0</v>
      </c>
      <c r="AW99" s="101">
        <f>'SIP - Silnoproud'!J34</f>
        <v>0</v>
      </c>
      <c r="AX99" s="101">
        <f>'SIP - Silnoproud'!J35</f>
        <v>0</v>
      </c>
      <c r="AY99" s="101">
        <f>'SIP - Silnoproud'!J36</f>
        <v>0</v>
      </c>
      <c r="AZ99" s="101">
        <f>'SIP - Silnoproud'!F33</f>
        <v>0</v>
      </c>
      <c r="BA99" s="101">
        <f>'SIP - Silnoproud'!F34</f>
        <v>0</v>
      </c>
      <c r="BB99" s="101">
        <f>'SIP - Silnoproud'!F35</f>
        <v>0</v>
      </c>
      <c r="BC99" s="101">
        <f>'SIP - Silnoproud'!F36</f>
        <v>0</v>
      </c>
      <c r="BD99" s="103">
        <f>'SIP - Silnoproud'!F37</f>
        <v>0</v>
      </c>
      <c r="BT99" s="104" t="s">
        <v>86</v>
      </c>
      <c r="BV99" s="104" t="s">
        <v>80</v>
      </c>
      <c r="BW99" s="104" t="s">
        <v>100</v>
      </c>
      <c r="BX99" s="104" t="s">
        <v>5</v>
      </c>
      <c r="CL99" s="104" t="s">
        <v>1</v>
      </c>
      <c r="CM99" s="104" t="s">
        <v>88</v>
      </c>
    </row>
    <row r="100" spans="1:91" s="7" customFormat="1" ht="16.5" customHeight="1">
      <c r="A100" s="94" t="s">
        <v>82</v>
      </c>
      <c r="B100" s="95"/>
      <c r="C100" s="96"/>
      <c r="D100" s="323" t="s">
        <v>101</v>
      </c>
      <c r="E100" s="323"/>
      <c r="F100" s="323"/>
      <c r="G100" s="323"/>
      <c r="H100" s="323"/>
      <c r="I100" s="97"/>
      <c r="J100" s="323" t="s">
        <v>102</v>
      </c>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c r="AG100" s="321">
        <f>'SLP - Slaboproud'!J30</f>
        <v>0</v>
      </c>
      <c r="AH100" s="322"/>
      <c r="AI100" s="322"/>
      <c r="AJ100" s="322"/>
      <c r="AK100" s="322"/>
      <c r="AL100" s="322"/>
      <c r="AM100" s="322"/>
      <c r="AN100" s="321">
        <f t="shared" si="0"/>
        <v>0</v>
      </c>
      <c r="AO100" s="322"/>
      <c r="AP100" s="322"/>
      <c r="AQ100" s="98" t="s">
        <v>85</v>
      </c>
      <c r="AR100" s="99"/>
      <c r="AS100" s="100">
        <v>0</v>
      </c>
      <c r="AT100" s="101">
        <f t="shared" si="1"/>
        <v>0</v>
      </c>
      <c r="AU100" s="102">
        <f>'SLP - Slaboproud'!P118</f>
        <v>0</v>
      </c>
      <c r="AV100" s="101">
        <f>'SLP - Slaboproud'!J33</f>
        <v>0</v>
      </c>
      <c r="AW100" s="101">
        <f>'SLP - Slaboproud'!J34</f>
        <v>0</v>
      </c>
      <c r="AX100" s="101">
        <f>'SLP - Slaboproud'!J35</f>
        <v>0</v>
      </c>
      <c r="AY100" s="101">
        <f>'SLP - Slaboproud'!J36</f>
        <v>0</v>
      </c>
      <c r="AZ100" s="101">
        <f>'SLP - Slaboproud'!F33</f>
        <v>0</v>
      </c>
      <c r="BA100" s="101">
        <f>'SLP - Slaboproud'!F34</f>
        <v>0</v>
      </c>
      <c r="BB100" s="101">
        <f>'SLP - Slaboproud'!F35</f>
        <v>0</v>
      </c>
      <c r="BC100" s="101">
        <f>'SLP - Slaboproud'!F36</f>
        <v>0</v>
      </c>
      <c r="BD100" s="103">
        <f>'SLP - Slaboproud'!F37</f>
        <v>0</v>
      </c>
      <c r="BT100" s="104" t="s">
        <v>86</v>
      </c>
      <c r="BV100" s="104" t="s">
        <v>80</v>
      </c>
      <c r="BW100" s="104" t="s">
        <v>103</v>
      </c>
      <c r="BX100" s="104" t="s">
        <v>5</v>
      </c>
      <c r="CL100" s="104" t="s">
        <v>1</v>
      </c>
      <c r="CM100" s="104" t="s">
        <v>88</v>
      </c>
    </row>
    <row r="101" spans="1:91" s="7" customFormat="1" ht="16.5" customHeight="1">
      <c r="A101" s="94" t="s">
        <v>82</v>
      </c>
      <c r="B101" s="95"/>
      <c r="C101" s="96"/>
      <c r="D101" s="323" t="s">
        <v>104</v>
      </c>
      <c r="E101" s="323"/>
      <c r="F101" s="323"/>
      <c r="G101" s="323"/>
      <c r="H101" s="323"/>
      <c r="I101" s="97"/>
      <c r="J101" s="323" t="s">
        <v>105</v>
      </c>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c r="AG101" s="321">
        <f>'PV - Přípojka vody'!J30</f>
        <v>0</v>
      </c>
      <c r="AH101" s="322"/>
      <c r="AI101" s="322"/>
      <c r="AJ101" s="322"/>
      <c r="AK101" s="322"/>
      <c r="AL101" s="322"/>
      <c r="AM101" s="322"/>
      <c r="AN101" s="321">
        <f t="shared" si="0"/>
        <v>0</v>
      </c>
      <c r="AO101" s="322"/>
      <c r="AP101" s="322"/>
      <c r="AQ101" s="98" t="s">
        <v>85</v>
      </c>
      <c r="AR101" s="99"/>
      <c r="AS101" s="100">
        <v>0</v>
      </c>
      <c r="AT101" s="101">
        <f t="shared" si="1"/>
        <v>0</v>
      </c>
      <c r="AU101" s="102">
        <f>'PV - Přípojka vody'!P123</f>
        <v>0</v>
      </c>
      <c r="AV101" s="101">
        <f>'PV - Přípojka vody'!J33</f>
        <v>0</v>
      </c>
      <c r="AW101" s="101">
        <f>'PV - Přípojka vody'!J34</f>
        <v>0</v>
      </c>
      <c r="AX101" s="101">
        <f>'PV - Přípojka vody'!J35</f>
        <v>0</v>
      </c>
      <c r="AY101" s="101">
        <f>'PV - Přípojka vody'!J36</f>
        <v>0</v>
      </c>
      <c r="AZ101" s="101">
        <f>'PV - Přípojka vody'!F33</f>
        <v>0</v>
      </c>
      <c r="BA101" s="101">
        <f>'PV - Přípojka vody'!F34</f>
        <v>0</v>
      </c>
      <c r="BB101" s="101">
        <f>'PV - Přípojka vody'!F35</f>
        <v>0</v>
      </c>
      <c r="BC101" s="101">
        <f>'PV - Přípojka vody'!F36</f>
        <v>0</v>
      </c>
      <c r="BD101" s="103">
        <f>'PV - Přípojka vody'!F37</f>
        <v>0</v>
      </c>
      <c r="BT101" s="104" t="s">
        <v>86</v>
      </c>
      <c r="BV101" s="104" t="s">
        <v>80</v>
      </c>
      <c r="BW101" s="104" t="s">
        <v>106</v>
      </c>
      <c r="BX101" s="104" t="s">
        <v>5</v>
      </c>
      <c r="CL101" s="104" t="s">
        <v>1</v>
      </c>
      <c r="CM101" s="104" t="s">
        <v>88</v>
      </c>
    </row>
    <row r="102" spans="1:91" s="7" customFormat="1" ht="16.5" customHeight="1">
      <c r="A102" s="94" t="s">
        <v>82</v>
      </c>
      <c r="B102" s="95"/>
      <c r="C102" s="96"/>
      <c r="D102" s="323" t="s">
        <v>107</v>
      </c>
      <c r="E102" s="323"/>
      <c r="F102" s="323"/>
      <c r="G102" s="323"/>
      <c r="H102" s="323"/>
      <c r="I102" s="97"/>
      <c r="J102" s="323" t="s">
        <v>108</v>
      </c>
      <c r="K102" s="323"/>
      <c r="L102" s="323"/>
      <c r="M102" s="323"/>
      <c r="N102" s="323"/>
      <c r="O102" s="323"/>
      <c r="P102" s="323"/>
      <c r="Q102" s="323"/>
      <c r="R102" s="323"/>
      <c r="S102" s="323"/>
      <c r="T102" s="323"/>
      <c r="U102" s="323"/>
      <c r="V102" s="323"/>
      <c r="W102" s="323"/>
      <c r="X102" s="323"/>
      <c r="Y102" s="323"/>
      <c r="Z102" s="323"/>
      <c r="AA102" s="323"/>
      <c r="AB102" s="323"/>
      <c r="AC102" s="323"/>
      <c r="AD102" s="323"/>
      <c r="AE102" s="323"/>
      <c r="AF102" s="323"/>
      <c r="AG102" s="321">
        <f>'PK - Přípojka splaškové k...'!J30</f>
        <v>0</v>
      </c>
      <c r="AH102" s="322"/>
      <c r="AI102" s="322"/>
      <c r="AJ102" s="322"/>
      <c r="AK102" s="322"/>
      <c r="AL102" s="322"/>
      <c r="AM102" s="322"/>
      <c r="AN102" s="321">
        <f t="shared" si="0"/>
        <v>0</v>
      </c>
      <c r="AO102" s="322"/>
      <c r="AP102" s="322"/>
      <c r="AQ102" s="98" t="s">
        <v>85</v>
      </c>
      <c r="AR102" s="99"/>
      <c r="AS102" s="100">
        <v>0</v>
      </c>
      <c r="AT102" s="101">
        <f t="shared" si="1"/>
        <v>0</v>
      </c>
      <c r="AU102" s="102">
        <f>'PK - Přípojka splaškové k...'!P123</f>
        <v>0</v>
      </c>
      <c r="AV102" s="101">
        <f>'PK - Přípojka splaškové k...'!J33</f>
        <v>0</v>
      </c>
      <c r="AW102" s="101">
        <f>'PK - Přípojka splaškové k...'!J34</f>
        <v>0</v>
      </c>
      <c r="AX102" s="101">
        <f>'PK - Přípojka splaškové k...'!J35</f>
        <v>0</v>
      </c>
      <c r="AY102" s="101">
        <f>'PK - Přípojka splaškové k...'!J36</f>
        <v>0</v>
      </c>
      <c r="AZ102" s="101">
        <f>'PK - Přípojka splaškové k...'!F33</f>
        <v>0</v>
      </c>
      <c r="BA102" s="101">
        <f>'PK - Přípojka splaškové k...'!F34</f>
        <v>0</v>
      </c>
      <c r="BB102" s="101">
        <f>'PK - Přípojka splaškové k...'!F35</f>
        <v>0</v>
      </c>
      <c r="BC102" s="101">
        <f>'PK - Přípojka splaškové k...'!F36</f>
        <v>0</v>
      </c>
      <c r="BD102" s="103">
        <f>'PK - Přípojka splaškové k...'!F37</f>
        <v>0</v>
      </c>
      <c r="BT102" s="104" t="s">
        <v>86</v>
      </c>
      <c r="BV102" s="104" t="s">
        <v>80</v>
      </c>
      <c r="BW102" s="104" t="s">
        <v>109</v>
      </c>
      <c r="BX102" s="104" t="s">
        <v>5</v>
      </c>
      <c r="CL102" s="104" t="s">
        <v>1</v>
      </c>
      <c r="CM102" s="104" t="s">
        <v>88</v>
      </c>
    </row>
    <row r="103" spans="1:91" s="7" customFormat="1" ht="16.5" customHeight="1">
      <c r="A103" s="94" t="s">
        <v>82</v>
      </c>
      <c r="B103" s="95"/>
      <c r="C103" s="96"/>
      <c r="D103" s="323" t="s">
        <v>110</v>
      </c>
      <c r="E103" s="323"/>
      <c r="F103" s="323"/>
      <c r="G103" s="323"/>
      <c r="H103" s="323"/>
      <c r="I103" s="97"/>
      <c r="J103" s="323" t="s">
        <v>111</v>
      </c>
      <c r="K103" s="323"/>
      <c r="L103" s="323"/>
      <c r="M103" s="323"/>
      <c r="N103" s="323"/>
      <c r="O103" s="323"/>
      <c r="P103" s="323"/>
      <c r="Q103" s="323"/>
      <c r="R103" s="323"/>
      <c r="S103" s="323"/>
      <c r="T103" s="323"/>
      <c r="U103" s="323"/>
      <c r="V103" s="323"/>
      <c r="W103" s="323"/>
      <c r="X103" s="323"/>
      <c r="Y103" s="323"/>
      <c r="Z103" s="323"/>
      <c r="AA103" s="323"/>
      <c r="AB103" s="323"/>
      <c r="AC103" s="323"/>
      <c r="AD103" s="323"/>
      <c r="AE103" s="323"/>
      <c r="AF103" s="323"/>
      <c r="AG103" s="321">
        <f>'PP - Přípojka plynu'!J30</f>
        <v>0</v>
      </c>
      <c r="AH103" s="322"/>
      <c r="AI103" s="322"/>
      <c r="AJ103" s="322"/>
      <c r="AK103" s="322"/>
      <c r="AL103" s="322"/>
      <c r="AM103" s="322"/>
      <c r="AN103" s="321">
        <f t="shared" si="0"/>
        <v>0</v>
      </c>
      <c r="AO103" s="322"/>
      <c r="AP103" s="322"/>
      <c r="AQ103" s="98" t="s">
        <v>85</v>
      </c>
      <c r="AR103" s="99"/>
      <c r="AS103" s="100">
        <v>0</v>
      </c>
      <c r="AT103" s="101">
        <f t="shared" si="1"/>
        <v>0</v>
      </c>
      <c r="AU103" s="102">
        <f>'PP - Přípojka plynu'!P120</f>
        <v>0</v>
      </c>
      <c r="AV103" s="101">
        <f>'PP - Přípojka plynu'!J33</f>
        <v>0</v>
      </c>
      <c r="AW103" s="101">
        <f>'PP - Přípojka plynu'!J34</f>
        <v>0</v>
      </c>
      <c r="AX103" s="101">
        <f>'PP - Přípojka plynu'!J35</f>
        <v>0</v>
      </c>
      <c r="AY103" s="101">
        <f>'PP - Přípojka plynu'!J36</f>
        <v>0</v>
      </c>
      <c r="AZ103" s="101">
        <f>'PP - Přípojka plynu'!F33</f>
        <v>0</v>
      </c>
      <c r="BA103" s="101">
        <f>'PP - Přípojka plynu'!F34</f>
        <v>0</v>
      </c>
      <c r="BB103" s="101">
        <f>'PP - Přípojka plynu'!F35</f>
        <v>0</v>
      </c>
      <c r="BC103" s="101">
        <f>'PP - Přípojka plynu'!F36</f>
        <v>0</v>
      </c>
      <c r="BD103" s="103">
        <f>'PP - Přípojka plynu'!F37</f>
        <v>0</v>
      </c>
      <c r="BT103" s="104" t="s">
        <v>86</v>
      </c>
      <c r="BV103" s="104" t="s">
        <v>80</v>
      </c>
      <c r="BW103" s="104" t="s">
        <v>112</v>
      </c>
      <c r="BX103" s="104" t="s">
        <v>5</v>
      </c>
      <c r="CL103" s="104" t="s">
        <v>1</v>
      </c>
      <c r="CM103" s="104" t="s">
        <v>88</v>
      </c>
    </row>
    <row r="104" spans="1:91" s="7" customFormat="1" ht="16.5" customHeight="1">
      <c r="A104" s="94" t="s">
        <v>82</v>
      </c>
      <c r="B104" s="95"/>
      <c r="C104" s="96"/>
      <c r="D104" s="323" t="s">
        <v>113</v>
      </c>
      <c r="E104" s="323"/>
      <c r="F104" s="323"/>
      <c r="G104" s="323"/>
      <c r="H104" s="323"/>
      <c r="I104" s="97"/>
      <c r="J104" s="323" t="s">
        <v>114</v>
      </c>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1">
        <f>'PE - Přípojka elektro'!J30</f>
        <v>0</v>
      </c>
      <c r="AH104" s="322"/>
      <c r="AI104" s="322"/>
      <c r="AJ104" s="322"/>
      <c r="AK104" s="322"/>
      <c r="AL104" s="322"/>
      <c r="AM104" s="322"/>
      <c r="AN104" s="321">
        <f t="shared" si="0"/>
        <v>0</v>
      </c>
      <c r="AO104" s="322"/>
      <c r="AP104" s="322"/>
      <c r="AQ104" s="98" t="s">
        <v>85</v>
      </c>
      <c r="AR104" s="99"/>
      <c r="AS104" s="100">
        <v>0</v>
      </c>
      <c r="AT104" s="101">
        <f t="shared" si="1"/>
        <v>0</v>
      </c>
      <c r="AU104" s="102">
        <f>'PE - Přípojka elektro'!P123</f>
        <v>0</v>
      </c>
      <c r="AV104" s="101">
        <f>'PE - Přípojka elektro'!J33</f>
        <v>0</v>
      </c>
      <c r="AW104" s="101">
        <f>'PE - Přípojka elektro'!J34</f>
        <v>0</v>
      </c>
      <c r="AX104" s="101">
        <f>'PE - Přípojka elektro'!J35</f>
        <v>0</v>
      </c>
      <c r="AY104" s="101">
        <f>'PE - Přípojka elektro'!J36</f>
        <v>0</v>
      </c>
      <c r="AZ104" s="101">
        <f>'PE - Přípojka elektro'!F33</f>
        <v>0</v>
      </c>
      <c r="BA104" s="101">
        <f>'PE - Přípojka elektro'!F34</f>
        <v>0</v>
      </c>
      <c r="BB104" s="101">
        <f>'PE - Přípojka elektro'!F35</f>
        <v>0</v>
      </c>
      <c r="BC104" s="101">
        <f>'PE - Přípojka elektro'!F36</f>
        <v>0</v>
      </c>
      <c r="BD104" s="103">
        <f>'PE - Přípojka elektro'!F37</f>
        <v>0</v>
      </c>
      <c r="BT104" s="104" t="s">
        <v>86</v>
      </c>
      <c r="BV104" s="104" t="s">
        <v>80</v>
      </c>
      <c r="BW104" s="104" t="s">
        <v>115</v>
      </c>
      <c r="BX104" s="104" t="s">
        <v>5</v>
      </c>
      <c r="CL104" s="104" t="s">
        <v>1</v>
      </c>
      <c r="CM104" s="104" t="s">
        <v>88</v>
      </c>
    </row>
    <row r="105" spans="1:91" s="7" customFormat="1" ht="16.5" customHeight="1">
      <c r="A105" s="94" t="s">
        <v>82</v>
      </c>
      <c r="B105" s="95"/>
      <c r="C105" s="96"/>
      <c r="D105" s="323" t="s">
        <v>116</v>
      </c>
      <c r="E105" s="323"/>
      <c r="F105" s="323"/>
      <c r="G105" s="323"/>
      <c r="H105" s="323"/>
      <c r="I105" s="97"/>
      <c r="J105" s="323" t="s">
        <v>117</v>
      </c>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1">
        <f>'VRN - Vedlejší rozpočtové...'!J30</f>
        <v>0</v>
      </c>
      <c r="AH105" s="322"/>
      <c r="AI105" s="322"/>
      <c r="AJ105" s="322"/>
      <c r="AK105" s="322"/>
      <c r="AL105" s="322"/>
      <c r="AM105" s="322"/>
      <c r="AN105" s="321">
        <f t="shared" si="0"/>
        <v>0</v>
      </c>
      <c r="AO105" s="322"/>
      <c r="AP105" s="322"/>
      <c r="AQ105" s="98" t="s">
        <v>85</v>
      </c>
      <c r="AR105" s="99"/>
      <c r="AS105" s="105">
        <v>0</v>
      </c>
      <c r="AT105" s="106">
        <f t="shared" si="1"/>
        <v>0</v>
      </c>
      <c r="AU105" s="107">
        <f>'VRN - Vedlejší rozpočtové...'!P121</f>
        <v>0</v>
      </c>
      <c r="AV105" s="106">
        <f>'VRN - Vedlejší rozpočtové...'!J33</f>
        <v>0</v>
      </c>
      <c r="AW105" s="106">
        <f>'VRN - Vedlejší rozpočtové...'!J34</f>
        <v>0</v>
      </c>
      <c r="AX105" s="106">
        <f>'VRN - Vedlejší rozpočtové...'!J35</f>
        <v>0</v>
      </c>
      <c r="AY105" s="106">
        <f>'VRN - Vedlejší rozpočtové...'!J36</f>
        <v>0</v>
      </c>
      <c r="AZ105" s="106">
        <f>'VRN - Vedlejší rozpočtové...'!F33</f>
        <v>0</v>
      </c>
      <c r="BA105" s="106">
        <f>'VRN - Vedlejší rozpočtové...'!F34</f>
        <v>0</v>
      </c>
      <c r="BB105" s="106">
        <f>'VRN - Vedlejší rozpočtové...'!F35</f>
        <v>0</v>
      </c>
      <c r="BC105" s="106">
        <f>'VRN - Vedlejší rozpočtové...'!F36</f>
        <v>0</v>
      </c>
      <c r="BD105" s="108">
        <f>'VRN - Vedlejší rozpočtové...'!F37</f>
        <v>0</v>
      </c>
      <c r="BT105" s="104" t="s">
        <v>86</v>
      </c>
      <c r="BV105" s="104" t="s">
        <v>80</v>
      </c>
      <c r="BW105" s="104" t="s">
        <v>118</v>
      </c>
      <c r="BX105" s="104" t="s">
        <v>5</v>
      </c>
      <c r="CL105" s="104" t="s">
        <v>1</v>
      </c>
      <c r="CM105" s="104" t="s">
        <v>88</v>
      </c>
    </row>
    <row r="106" spans="1:91" s="2" customFormat="1" ht="30" customHeight="1">
      <c r="A106" s="35"/>
      <c r="B106" s="36"/>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40"/>
      <c r="AS106" s="35"/>
      <c r="AT106" s="35"/>
      <c r="AU106" s="35"/>
      <c r="AV106" s="35"/>
      <c r="AW106" s="35"/>
      <c r="AX106" s="35"/>
      <c r="AY106" s="35"/>
      <c r="AZ106" s="35"/>
      <c r="BA106" s="35"/>
      <c r="BB106" s="35"/>
      <c r="BC106" s="35"/>
      <c r="BD106" s="35"/>
      <c r="BE106" s="35"/>
    </row>
    <row r="107" spans="1:91" s="2" customFormat="1" ht="6.95" customHeight="1">
      <c r="A107" s="35"/>
      <c r="B107" s="55"/>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40"/>
      <c r="AS107" s="35"/>
      <c r="AT107" s="35"/>
      <c r="AU107" s="35"/>
      <c r="AV107" s="35"/>
      <c r="AW107" s="35"/>
      <c r="AX107" s="35"/>
      <c r="AY107" s="35"/>
      <c r="AZ107" s="35"/>
      <c r="BA107" s="35"/>
      <c r="BB107" s="35"/>
      <c r="BC107" s="35"/>
      <c r="BD107" s="35"/>
      <c r="BE107" s="35"/>
    </row>
  </sheetData>
  <sheetProtection algorithmName="SHA-512" hashValue="2LobIwJzRovYQtuq4V1hUp35QLA5DtkiflQ5OFw5Vu1gGen20tjavNdrX6KzkFK2HI3TjL07Rer0CgGWfIHHTA==" saltValue="7n5zoRFkWrGVLc8Qp6OSbi8iDUsZp6wyn3AHH9nE0VF2Xs+AKEQ9mdg76bqfutJBt/UuukLf9MBn24P/DgH0zQ==" spinCount="100000" sheet="1" objects="1" scenarios="1" formatColumns="0" formatRows="0"/>
  <mergeCells count="82">
    <mergeCell ref="AN94:AP94"/>
    <mergeCell ref="AG99:AM99"/>
    <mergeCell ref="AG100:AM100"/>
    <mergeCell ref="AG101:AM101"/>
    <mergeCell ref="AG102:AM102"/>
    <mergeCell ref="AG94:AM94"/>
    <mergeCell ref="AN96:AP96"/>
    <mergeCell ref="AG96:AM96"/>
    <mergeCell ref="AN97:AP97"/>
    <mergeCell ref="AG97:AM97"/>
    <mergeCell ref="AG98:AM98"/>
    <mergeCell ref="C92:G92"/>
    <mergeCell ref="I92:AF92"/>
    <mergeCell ref="J95:AF95"/>
    <mergeCell ref="J96:AF96"/>
    <mergeCell ref="J97:AF97"/>
    <mergeCell ref="D100:H100"/>
    <mergeCell ref="D101:H101"/>
    <mergeCell ref="D103:H103"/>
    <mergeCell ref="D104:H104"/>
    <mergeCell ref="D105:H105"/>
    <mergeCell ref="D95:H95"/>
    <mergeCell ref="D96:H96"/>
    <mergeCell ref="D97:H97"/>
    <mergeCell ref="D98:H98"/>
    <mergeCell ref="D99:H99"/>
    <mergeCell ref="AN102:AP102"/>
    <mergeCell ref="AN103:AP103"/>
    <mergeCell ref="AN104:AP104"/>
    <mergeCell ref="AN105:AP105"/>
    <mergeCell ref="D102:H102"/>
    <mergeCell ref="AG104:AM104"/>
    <mergeCell ref="AG103:AM103"/>
    <mergeCell ref="AG105:AM105"/>
    <mergeCell ref="J102:AF102"/>
    <mergeCell ref="J103:AF103"/>
    <mergeCell ref="J104:AF104"/>
    <mergeCell ref="J105:AF105"/>
    <mergeCell ref="L30:P30"/>
    <mergeCell ref="L31:P31"/>
    <mergeCell ref="L32:P32"/>
    <mergeCell ref="L33:P33"/>
    <mergeCell ref="AN101:AP101"/>
    <mergeCell ref="AN98:AP98"/>
    <mergeCell ref="AN99:AP99"/>
    <mergeCell ref="AN100:AP100"/>
    <mergeCell ref="J98:AF98"/>
    <mergeCell ref="J99:AF99"/>
    <mergeCell ref="J100:AF100"/>
    <mergeCell ref="J101:AF101"/>
    <mergeCell ref="AN92:AP92"/>
    <mergeCell ref="AG92:AM92"/>
    <mergeCell ref="AN95:AP95"/>
    <mergeCell ref="AG95:AM95"/>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W31:AE31"/>
    <mergeCell ref="BE5:BE34"/>
    <mergeCell ref="AK26:AO26"/>
    <mergeCell ref="W29:AE29"/>
    <mergeCell ref="AK29:AO29"/>
    <mergeCell ref="W30:AE30"/>
    <mergeCell ref="AK30:AO30"/>
    <mergeCell ref="AK31:AO31"/>
    <mergeCell ref="W32:AE32"/>
    <mergeCell ref="AK32:AO32"/>
    <mergeCell ref="W33:AE33"/>
    <mergeCell ref="AK33:AO33"/>
  </mergeCells>
  <hyperlinks>
    <hyperlink ref="A95" location="'ST - Stavební část'!C2" display="/"/>
    <hyperlink ref="A96" location="'ZTI - Zdravotechnika'!C2" display="/"/>
    <hyperlink ref="A97" location="'VYT - Vytápění'!C2" display="/"/>
    <hyperlink ref="A98" location="'VZT - Vzduchotechnika'!C2" display="/"/>
    <hyperlink ref="A99" location="'SIP - Silnoproud'!C2" display="/"/>
    <hyperlink ref="A100" location="'SLP - Slaboproud'!C2" display="/"/>
    <hyperlink ref="A101" location="'PV - Přípojka vody'!C2" display="/"/>
    <hyperlink ref="A102" location="'PK - Přípojka splaškové k...'!C2" display="/"/>
    <hyperlink ref="A103" location="'PP - Přípojka plynu'!C2" display="/"/>
    <hyperlink ref="A104" location="'PE - Přípojka elektro'!C2" display="/"/>
    <hyperlink ref="A105" location="'VRN - Vedlejší rozpočtové...'!C2" display="/"/>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2"/>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112</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2723</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ROUND(J120,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ROUND((SUM(BE120:BE171)),  2)</f>
        <v>0</v>
      </c>
      <c r="G33" s="35"/>
      <c r="H33" s="35"/>
      <c r="I33" s="132">
        <v>0.21</v>
      </c>
      <c r="J33" s="131">
        <f>ROUND(((SUM(BE120:BE171))*I33),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ROUND((SUM(BF120:BF171)),  2)</f>
        <v>0</v>
      </c>
      <c r="G34" s="35"/>
      <c r="H34" s="35"/>
      <c r="I34" s="132">
        <v>0.15</v>
      </c>
      <c r="J34" s="131">
        <f>ROUND(((SUM(BF120:BF171))*I34),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ROUND((SUM(BG120:BG171)),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ROUND((SUM(BH120:BH171)),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ROUND((SUM(BI120:BI171)),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PP - Přípojka plynu</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J120</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127</v>
      </c>
      <c r="E97" s="165"/>
      <c r="F97" s="165"/>
      <c r="G97" s="165"/>
      <c r="H97" s="165"/>
      <c r="I97" s="166"/>
      <c r="J97" s="167">
        <f>J121</f>
        <v>0</v>
      </c>
      <c r="K97" s="163"/>
      <c r="L97" s="168"/>
    </row>
    <row r="98" spans="1:31" s="10" customFormat="1" ht="19.899999999999999" customHeight="1">
      <c r="B98" s="169"/>
      <c r="C98" s="170"/>
      <c r="D98" s="171" t="s">
        <v>128</v>
      </c>
      <c r="E98" s="172"/>
      <c r="F98" s="172"/>
      <c r="G98" s="172"/>
      <c r="H98" s="172"/>
      <c r="I98" s="173"/>
      <c r="J98" s="174">
        <f>J122</f>
        <v>0</v>
      </c>
      <c r="K98" s="170"/>
      <c r="L98" s="175"/>
    </row>
    <row r="99" spans="1:31" s="10" customFormat="1" ht="19.899999999999999" customHeight="1">
      <c r="B99" s="169"/>
      <c r="C99" s="170"/>
      <c r="D99" s="171" t="s">
        <v>2577</v>
      </c>
      <c r="E99" s="172"/>
      <c r="F99" s="172"/>
      <c r="G99" s="172"/>
      <c r="H99" s="172"/>
      <c r="I99" s="173"/>
      <c r="J99" s="174">
        <f>J151</f>
        <v>0</v>
      </c>
      <c r="K99" s="170"/>
      <c r="L99" s="175"/>
    </row>
    <row r="100" spans="1:31" s="10" customFormat="1" ht="19.899999999999999" customHeight="1">
      <c r="B100" s="169"/>
      <c r="C100" s="170"/>
      <c r="D100" s="171" t="s">
        <v>134</v>
      </c>
      <c r="E100" s="172"/>
      <c r="F100" s="172"/>
      <c r="G100" s="172"/>
      <c r="H100" s="172"/>
      <c r="I100" s="173"/>
      <c r="J100" s="174">
        <f>J170</f>
        <v>0</v>
      </c>
      <c r="K100" s="170"/>
      <c r="L100" s="175"/>
    </row>
    <row r="101" spans="1:31" s="2" customFormat="1" ht="21.75" customHeight="1">
      <c r="A101" s="35"/>
      <c r="B101" s="36"/>
      <c r="C101" s="37"/>
      <c r="D101" s="37"/>
      <c r="E101" s="37"/>
      <c r="F101" s="37"/>
      <c r="G101" s="37"/>
      <c r="H101" s="37"/>
      <c r="I101" s="116"/>
      <c r="J101" s="37"/>
      <c r="K101" s="37"/>
      <c r="L101" s="52"/>
      <c r="S101" s="35"/>
      <c r="T101" s="35"/>
      <c r="U101" s="35"/>
      <c r="V101" s="35"/>
      <c r="W101" s="35"/>
      <c r="X101" s="35"/>
      <c r="Y101" s="35"/>
      <c r="Z101" s="35"/>
      <c r="AA101" s="35"/>
      <c r="AB101" s="35"/>
      <c r="AC101" s="35"/>
      <c r="AD101" s="35"/>
      <c r="AE101" s="35"/>
    </row>
    <row r="102" spans="1:31" s="2" customFormat="1" ht="6.95" customHeight="1">
      <c r="A102" s="35"/>
      <c r="B102" s="55"/>
      <c r="C102" s="56"/>
      <c r="D102" s="56"/>
      <c r="E102" s="56"/>
      <c r="F102" s="56"/>
      <c r="G102" s="56"/>
      <c r="H102" s="56"/>
      <c r="I102" s="153"/>
      <c r="J102" s="56"/>
      <c r="K102" s="56"/>
      <c r="L102" s="52"/>
      <c r="S102" s="35"/>
      <c r="T102" s="35"/>
      <c r="U102" s="35"/>
      <c r="V102" s="35"/>
      <c r="W102" s="35"/>
      <c r="X102" s="35"/>
      <c r="Y102" s="35"/>
      <c r="Z102" s="35"/>
      <c r="AA102" s="35"/>
      <c r="AB102" s="35"/>
      <c r="AC102" s="35"/>
      <c r="AD102" s="35"/>
      <c r="AE102" s="35"/>
    </row>
    <row r="106" spans="1:31" s="2" customFormat="1" ht="6.95" customHeight="1">
      <c r="A106" s="35"/>
      <c r="B106" s="57"/>
      <c r="C106" s="58"/>
      <c r="D106" s="58"/>
      <c r="E106" s="58"/>
      <c r="F106" s="58"/>
      <c r="G106" s="58"/>
      <c r="H106" s="58"/>
      <c r="I106" s="156"/>
      <c r="J106" s="58"/>
      <c r="K106" s="58"/>
      <c r="L106" s="52"/>
      <c r="S106" s="35"/>
      <c r="T106" s="35"/>
      <c r="U106" s="35"/>
      <c r="V106" s="35"/>
      <c r="W106" s="35"/>
      <c r="X106" s="35"/>
      <c r="Y106" s="35"/>
      <c r="Z106" s="35"/>
      <c r="AA106" s="35"/>
      <c r="AB106" s="35"/>
      <c r="AC106" s="35"/>
      <c r="AD106" s="35"/>
      <c r="AE106" s="35"/>
    </row>
    <row r="107" spans="1:31" s="2" customFormat="1" ht="24.95" customHeight="1">
      <c r="A107" s="35"/>
      <c r="B107" s="36"/>
      <c r="C107" s="24" t="s">
        <v>149</v>
      </c>
      <c r="D107" s="37"/>
      <c r="E107" s="37"/>
      <c r="F107" s="37"/>
      <c r="G107" s="37"/>
      <c r="H107" s="37"/>
      <c r="I107" s="116"/>
      <c r="J107" s="37"/>
      <c r="K107" s="37"/>
      <c r="L107" s="52"/>
      <c r="S107" s="35"/>
      <c r="T107" s="35"/>
      <c r="U107" s="35"/>
      <c r="V107" s="35"/>
      <c r="W107" s="35"/>
      <c r="X107" s="35"/>
      <c r="Y107" s="35"/>
      <c r="Z107" s="35"/>
      <c r="AA107" s="35"/>
      <c r="AB107" s="35"/>
      <c r="AC107" s="35"/>
      <c r="AD107" s="35"/>
      <c r="AE107" s="35"/>
    </row>
    <row r="108" spans="1:31" s="2" customFormat="1" ht="6.95" customHeight="1">
      <c r="A108" s="35"/>
      <c r="B108" s="36"/>
      <c r="C108" s="37"/>
      <c r="D108" s="37"/>
      <c r="E108" s="37"/>
      <c r="F108" s="37"/>
      <c r="G108" s="37"/>
      <c r="H108" s="37"/>
      <c r="I108" s="116"/>
      <c r="J108" s="37"/>
      <c r="K108" s="37"/>
      <c r="L108" s="52"/>
      <c r="S108" s="35"/>
      <c r="T108" s="35"/>
      <c r="U108" s="35"/>
      <c r="V108" s="35"/>
      <c r="W108" s="35"/>
      <c r="X108" s="35"/>
      <c r="Y108" s="35"/>
      <c r="Z108" s="35"/>
      <c r="AA108" s="35"/>
      <c r="AB108" s="35"/>
      <c r="AC108" s="35"/>
      <c r="AD108" s="35"/>
      <c r="AE108" s="35"/>
    </row>
    <row r="109" spans="1:31" s="2" customFormat="1" ht="12" customHeight="1">
      <c r="A109" s="35"/>
      <c r="B109" s="36"/>
      <c r="C109" s="30" t="s">
        <v>16</v>
      </c>
      <c r="D109" s="37"/>
      <c r="E109" s="37"/>
      <c r="F109" s="37"/>
      <c r="G109" s="37"/>
      <c r="H109" s="37"/>
      <c r="I109" s="116"/>
      <c r="J109" s="37"/>
      <c r="K109" s="37"/>
      <c r="L109" s="52"/>
      <c r="S109" s="35"/>
      <c r="T109" s="35"/>
      <c r="U109" s="35"/>
      <c r="V109" s="35"/>
      <c r="W109" s="35"/>
      <c r="X109" s="35"/>
      <c r="Y109" s="35"/>
      <c r="Z109" s="35"/>
      <c r="AA109" s="35"/>
      <c r="AB109" s="35"/>
      <c r="AC109" s="35"/>
      <c r="AD109" s="35"/>
      <c r="AE109" s="35"/>
    </row>
    <row r="110" spans="1:31" s="2" customFormat="1" ht="25.5" customHeight="1">
      <c r="A110" s="35"/>
      <c r="B110" s="36"/>
      <c r="C110" s="37"/>
      <c r="D110" s="37"/>
      <c r="E110" s="338" t="str">
        <f>E7</f>
        <v>Výstavba veř.soc. zařízení nap.č.st. 856/7 vč. přípojek na p.p.č. 5327/1 a 1538/3, Klínovec, k.ú. Jáchymov</v>
      </c>
      <c r="F110" s="339"/>
      <c r="G110" s="339"/>
      <c r="H110" s="339"/>
      <c r="I110" s="116"/>
      <c r="J110" s="37"/>
      <c r="K110" s="37"/>
      <c r="L110" s="52"/>
      <c r="S110" s="35"/>
      <c r="T110" s="35"/>
      <c r="U110" s="35"/>
      <c r="V110" s="35"/>
      <c r="W110" s="35"/>
      <c r="X110" s="35"/>
      <c r="Y110" s="35"/>
      <c r="Z110" s="35"/>
      <c r="AA110" s="35"/>
      <c r="AB110" s="35"/>
      <c r="AC110" s="35"/>
      <c r="AD110" s="35"/>
      <c r="AE110" s="35"/>
    </row>
    <row r="111" spans="1:31" s="2" customFormat="1" ht="12" customHeight="1">
      <c r="A111" s="35"/>
      <c r="B111" s="36"/>
      <c r="C111" s="30" t="s">
        <v>120</v>
      </c>
      <c r="D111" s="37"/>
      <c r="E111" s="37"/>
      <c r="F111" s="37"/>
      <c r="G111" s="37"/>
      <c r="H111" s="37"/>
      <c r="I111" s="116"/>
      <c r="J111" s="37"/>
      <c r="K111" s="37"/>
      <c r="L111" s="52"/>
      <c r="S111" s="35"/>
      <c r="T111" s="35"/>
      <c r="U111" s="35"/>
      <c r="V111" s="35"/>
      <c r="W111" s="35"/>
      <c r="X111" s="35"/>
      <c r="Y111" s="35"/>
      <c r="Z111" s="35"/>
      <c r="AA111" s="35"/>
      <c r="AB111" s="35"/>
      <c r="AC111" s="35"/>
      <c r="AD111" s="35"/>
      <c r="AE111" s="35"/>
    </row>
    <row r="112" spans="1:31" s="2" customFormat="1" ht="16.5" customHeight="1">
      <c r="A112" s="35"/>
      <c r="B112" s="36"/>
      <c r="C112" s="37"/>
      <c r="D112" s="37"/>
      <c r="E112" s="310" t="str">
        <f>E9</f>
        <v>PP - Přípojka plynu</v>
      </c>
      <c r="F112" s="340"/>
      <c r="G112" s="340"/>
      <c r="H112" s="340"/>
      <c r="I112" s="116"/>
      <c r="J112" s="37"/>
      <c r="K112" s="37"/>
      <c r="L112" s="52"/>
      <c r="S112" s="35"/>
      <c r="T112" s="35"/>
      <c r="U112" s="35"/>
      <c r="V112" s="35"/>
      <c r="W112" s="35"/>
      <c r="X112" s="35"/>
      <c r="Y112" s="35"/>
      <c r="Z112" s="35"/>
      <c r="AA112" s="35"/>
      <c r="AB112" s="35"/>
      <c r="AC112" s="35"/>
      <c r="AD112" s="35"/>
      <c r="AE112" s="35"/>
    </row>
    <row r="113" spans="1:65" s="2" customFormat="1" ht="6.95" customHeight="1">
      <c r="A113" s="35"/>
      <c r="B113" s="36"/>
      <c r="C113" s="37"/>
      <c r="D113" s="37"/>
      <c r="E113" s="37"/>
      <c r="F113" s="37"/>
      <c r="G113" s="37"/>
      <c r="H113" s="37"/>
      <c r="I113" s="116"/>
      <c r="J113" s="37"/>
      <c r="K113" s="37"/>
      <c r="L113" s="52"/>
      <c r="S113" s="35"/>
      <c r="T113" s="35"/>
      <c r="U113" s="35"/>
      <c r="V113" s="35"/>
      <c r="W113" s="35"/>
      <c r="X113" s="35"/>
      <c r="Y113" s="35"/>
      <c r="Z113" s="35"/>
      <c r="AA113" s="35"/>
      <c r="AB113" s="35"/>
      <c r="AC113" s="35"/>
      <c r="AD113" s="35"/>
      <c r="AE113" s="35"/>
    </row>
    <row r="114" spans="1:65" s="2" customFormat="1" ht="12" customHeight="1">
      <c r="A114" s="35"/>
      <c r="B114" s="36"/>
      <c r="C114" s="30" t="s">
        <v>20</v>
      </c>
      <c r="D114" s="37"/>
      <c r="E114" s="37"/>
      <c r="F114" s="28" t="str">
        <f>F12</f>
        <v>Klínovec</v>
      </c>
      <c r="G114" s="37"/>
      <c r="H114" s="37"/>
      <c r="I114" s="118" t="s">
        <v>22</v>
      </c>
      <c r="J114" s="67" t="str">
        <f>IF(J12="","",J12)</f>
        <v>25. 11. 2019</v>
      </c>
      <c r="K114" s="37"/>
      <c r="L114" s="52"/>
      <c r="S114" s="35"/>
      <c r="T114" s="35"/>
      <c r="U114" s="35"/>
      <c r="V114" s="35"/>
      <c r="W114" s="35"/>
      <c r="X114" s="35"/>
      <c r="Y114" s="35"/>
      <c r="Z114" s="35"/>
      <c r="AA114" s="35"/>
      <c r="AB114" s="35"/>
      <c r="AC114" s="35"/>
      <c r="AD114" s="35"/>
      <c r="AE114" s="35"/>
    </row>
    <row r="115" spans="1:65" s="2" customFormat="1" ht="6.95" customHeight="1">
      <c r="A115" s="35"/>
      <c r="B115" s="36"/>
      <c r="C115" s="37"/>
      <c r="D115" s="37"/>
      <c r="E115" s="37"/>
      <c r="F115" s="37"/>
      <c r="G115" s="37"/>
      <c r="H115" s="37"/>
      <c r="I115" s="116"/>
      <c r="J115" s="37"/>
      <c r="K115" s="37"/>
      <c r="L115" s="52"/>
      <c r="S115" s="35"/>
      <c r="T115" s="35"/>
      <c r="U115" s="35"/>
      <c r="V115" s="35"/>
      <c r="W115" s="35"/>
      <c r="X115" s="35"/>
      <c r="Y115" s="35"/>
      <c r="Z115" s="35"/>
      <c r="AA115" s="35"/>
      <c r="AB115" s="35"/>
      <c r="AC115" s="35"/>
      <c r="AD115" s="35"/>
      <c r="AE115" s="35"/>
    </row>
    <row r="116" spans="1:65" s="2" customFormat="1" ht="27.95" customHeight="1">
      <c r="A116" s="35"/>
      <c r="B116" s="36"/>
      <c r="C116" s="30" t="s">
        <v>24</v>
      </c>
      <c r="D116" s="37"/>
      <c r="E116" s="37"/>
      <c r="F116" s="28" t="str">
        <f>E15</f>
        <v>Město Boží Dar</v>
      </c>
      <c r="G116" s="37"/>
      <c r="H116" s="37"/>
      <c r="I116" s="118" t="s">
        <v>30</v>
      </c>
      <c r="J116" s="33" t="str">
        <f>E21</f>
        <v>Jurica a.s. - Ateliér Sokolov</v>
      </c>
      <c r="K116" s="37"/>
      <c r="L116" s="52"/>
      <c r="S116" s="35"/>
      <c r="T116" s="35"/>
      <c r="U116" s="35"/>
      <c r="V116" s="35"/>
      <c r="W116" s="35"/>
      <c r="X116" s="35"/>
      <c r="Y116" s="35"/>
      <c r="Z116" s="35"/>
      <c r="AA116" s="35"/>
      <c r="AB116" s="35"/>
      <c r="AC116" s="35"/>
      <c r="AD116" s="35"/>
      <c r="AE116" s="35"/>
    </row>
    <row r="117" spans="1:65" s="2" customFormat="1" ht="15.2" customHeight="1">
      <c r="A117" s="35"/>
      <c r="B117" s="36"/>
      <c r="C117" s="30" t="s">
        <v>28</v>
      </c>
      <c r="D117" s="37"/>
      <c r="E117" s="37"/>
      <c r="F117" s="28" t="str">
        <f>IF(E18="","",E18)</f>
        <v>Vyplň údaj</v>
      </c>
      <c r="G117" s="37"/>
      <c r="H117" s="37"/>
      <c r="I117" s="118" t="s">
        <v>34</v>
      </c>
      <c r="J117" s="33" t="str">
        <f>E24</f>
        <v>Eva Marková</v>
      </c>
      <c r="K117" s="37"/>
      <c r="L117" s="52"/>
      <c r="S117" s="35"/>
      <c r="T117" s="35"/>
      <c r="U117" s="35"/>
      <c r="V117" s="35"/>
      <c r="W117" s="35"/>
      <c r="X117" s="35"/>
      <c r="Y117" s="35"/>
      <c r="Z117" s="35"/>
      <c r="AA117" s="35"/>
      <c r="AB117" s="35"/>
      <c r="AC117" s="35"/>
      <c r="AD117" s="35"/>
      <c r="AE117" s="35"/>
    </row>
    <row r="118" spans="1:65" s="2" customFormat="1" ht="10.35" customHeight="1">
      <c r="A118" s="35"/>
      <c r="B118" s="36"/>
      <c r="C118" s="37"/>
      <c r="D118" s="37"/>
      <c r="E118" s="37"/>
      <c r="F118" s="37"/>
      <c r="G118" s="37"/>
      <c r="H118" s="37"/>
      <c r="I118" s="116"/>
      <c r="J118" s="37"/>
      <c r="K118" s="37"/>
      <c r="L118" s="52"/>
      <c r="S118" s="35"/>
      <c r="T118" s="35"/>
      <c r="U118" s="35"/>
      <c r="V118" s="35"/>
      <c r="W118" s="35"/>
      <c r="X118" s="35"/>
      <c r="Y118" s="35"/>
      <c r="Z118" s="35"/>
      <c r="AA118" s="35"/>
      <c r="AB118" s="35"/>
      <c r="AC118" s="35"/>
      <c r="AD118" s="35"/>
      <c r="AE118" s="35"/>
    </row>
    <row r="119" spans="1:65" s="11" customFormat="1" ht="29.25" customHeight="1">
      <c r="A119" s="176"/>
      <c r="B119" s="177"/>
      <c r="C119" s="178" t="s">
        <v>150</v>
      </c>
      <c r="D119" s="179" t="s">
        <v>63</v>
      </c>
      <c r="E119" s="179" t="s">
        <v>59</v>
      </c>
      <c r="F119" s="179" t="s">
        <v>60</v>
      </c>
      <c r="G119" s="179" t="s">
        <v>151</v>
      </c>
      <c r="H119" s="179" t="s">
        <v>152</v>
      </c>
      <c r="I119" s="180" t="s">
        <v>153</v>
      </c>
      <c r="J119" s="179" t="s">
        <v>124</v>
      </c>
      <c r="K119" s="181" t="s">
        <v>154</v>
      </c>
      <c r="L119" s="182"/>
      <c r="M119" s="76" t="s">
        <v>1</v>
      </c>
      <c r="N119" s="77" t="s">
        <v>42</v>
      </c>
      <c r="O119" s="77" t="s">
        <v>155</v>
      </c>
      <c r="P119" s="77" t="s">
        <v>156</v>
      </c>
      <c r="Q119" s="77" t="s">
        <v>157</v>
      </c>
      <c r="R119" s="77" t="s">
        <v>158</v>
      </c>
      <c r="S119" s="77" t="s">
        <v>159</v>
      </c>
      <c r="T119" s="78" t="s">
        <v>160</v>
      </c>
      <c r="U119" s="176"/>
      <c r="V119" s="176"/>
      <c r="W119" s="176"/>
      <c r="X119" s="176"/>
      <c r="Y119" s="176"/>
      <c r="Z119" s="176"/>
      <c r="AA119" s="176"/>
      <c r="AB119" s="176"/>
      <c r="AC119" s="176"/>
      <c r="AD119" s="176"/>
      <c r="AE119" s="176"/>
    </row>
    <row r="120" spans="1:65" s="2" customFormat="1" ht="22.9" customHeight="1">
      <c r="A120" s="35"/>
      <c r="B120" s="36"/>
      <c r="C120" s="83" t="s">
        <v>161</v>
      </c>
      <c r="D120" s="37"/>
      <c r="E120" s="37"/>
      <c r="F120" s="37"/>
      <c r="G120" s="37"/>
      <c r="H120" s="37"/>
      <c r="I120" s="116"/>
      <c r="J120" s="183">
        <f>BK120</f>
        <v>0</v>
      </c>
      <c r="K120" s="37"/>
      <c r="L120" s="40"/>
      <c r="M120" s="79"/>
      <c r="N120" s="184"/>
      <c r="O120" s="80"/>
      <c r="P120" s="185">
        <f>P121</f>
        <v>0</v>
      </c>
      <c r="Q120" s="80"/>
      <c r="R120" s="185">
        <f>R121</f>
        <v>0.323853</v>
      </c>
      <c r="S120" s="80"/>
      <c r="T120" s="186">
        <f>T121</f>
        <v>0</v>
      </c>
      <c r="U120" s="35"/>
      <c r="V120" s="35"/>
      <c r="W120" s="35"/>
      <c r="X120" s="35"/>
      <c r="Y120" s="35"/>
      <c r="Z120" s="35"/>
      <c r="AA120" s="35"/>
      <c r="AB120" s="35"/>
      <c r="AC120" s="35"/>
      <c r="AD120" s="35"/>
      <c r="AE120" s="35"/>
      <c r="AT120" s="18" t="s">
        <v>77</v>
      </c>
      <c r="AU120" s="18" t="s">
        <v>126</v>
      </c>
      <c r="BK120" s="187">
        <f>BK121</f>
        <v>0</v>
      </c>
    </row>
    <row r="121" spans="1:65" s="12" customFormat="1" ht="25.9" customHeight="1">
      <c r="B121" s="188"/>
      <c r="C121" s="189"/>
      <c r="D121" s="190" t="s">
        <v>77</v>
      </c>
      <c r="E121" s="191" t="s">
        <v>162</v>
      </c>
      <c r="F121" s="191" t="s">
        <v>163</v>
      </c>
      <c r="G121" s="189"/>
      <c r="H121" s="189"/>
      <c r="I121" s="192"/>
      <c r="J121" s="193">
        <f>BK121</f>
        <v>0</v>
      </c>
      <c r="K121" s="189"/>
      <c r="L121" s="194"/>
      <c r="M121" s="195"/>
      <c r="N121" s="196"/>
      <c r="O121" s="196"/>
      <c r="P121" s="197">
        <f>P122+P151+P170</f>
        <v>0</v>
      </c>
      <c r="Q121" s="196"/>
      <c r="R121" s="197">
        <f>R122+R151+R170</f>
        <v>0.323853</v>
      </c>
      <c r="S121" s="196"/>
      <c r="T121" s="198">
        <f>T122+T151+T170</f>
        <v>0</v>
      </c>
      <c r="AR121" s="199" t="s">
        <v>86</v>
      </c>
      <c r="AT121" s="200" t="s">
        <v>77</v>
      </c>
      <c r="AU121" s="200" t="s">
        <v>78</v>
      </c>
      <c r="AY121" s="199" t="s">
        <v>164</v>
      </c>
      <c r="BK121" s="201">
        <f>BK122+BK151+BK170</f>
        <v>0</v>
      </c>
    </row>
    <row r="122" spans="1:65" s="12" customFormat="1" ht="22.9" customHeight="1">
      <c r="B122" s="188"/>
      <c r="C122" s="189"/>
      <c r="D122" s="190" t="s">
        <v>77</v>
      </c>
      <c r="E122" s="202" t="s">
        <v>86</v>
      </c>
      <c r="F122" s="202" t="s">
        <v>165</v>
      </c>
      <c r="G122" s="189"/>
      <c r="H122" s="189"/>
      <c r="I122" s="192"/>
      <c r="J122" s="203">
        <f>BK122</f>
        <v>0</v>
      </c>
      <c r="K122" s="189"/>
      <c r="L122" s="194"/>
      <c r="M122" s="195"/>
      <c r="N122" s="196"/>
      <c r="O122" s="196"/>
      <c r="P122" s="197">
        <f>SUM(P123:P150)</f>
        <v>0</v>
      </c>
      <c r="Q122" s="196"/>
      <c r="R122" s="197">
        <f>SUM(R123:R150)</f>
        <v>0</v>
      </c>
      <c r="S122" s="196"/>
      <c r="T122" s="198">
        <f>SUM(T123:T150)</f>
        <v>0</v>
      </c>
      <c r="AR122" s="199" t="s">
        <v>86</v>
      </c>
      <c r="AT122" s="200" t="s">
        <v>77</v>
      </c>
      <c r="AU122" s="200" t="s">
        <v>86</v>
      </c>
      <c r="AY122" s="199" t="s">
        <v>164</v>
      </c>
      <c r="BK122" s="201">
        <f>SUM(BK123:BK150)</f>
        <v>0</v>
      </c>
    </row>
    <row r="123" spans="1:65" s="2" customFormat="1" ht="48" customHeight="1">
      <c r="A123" s="35"/>
      <c r="B123" s="36"/>
      <c r="C123" s="204" t="s">
        <v>86</v>
      </c>
      <c r="D123" s="204" t="s">
        <v>166</v>
      </c>
      <c r="E123" s="205" t="s">
        <v>167</v>
      </c>
      <c r="F123" s="206" t="s">
        <v>168</v>
      </c>
      <c r="G123" s="207" t="s">
        <v>169</v>
      </c>
      <c r="H123" s="208">
        <v>11.1</v>
      </c>
      <c r="I123" s="209"/>
      <c r="J123" s="210">
        <f>ROUND(I123*H123,2)</f>
        <v>0</v>
      </c>
      <c r="K123" s="206" t="s">
        <v>170</v>
      </c>
      <c r="L123" s="40"/>
      <c r="M123" s="211" t="s">
        <v>1</v>
      </c>
      <c r="N123" s="212" t="s">
        <v>43</v>
      </c>
      <c r="O123" s="72"/>
      <c r="P123" s="213">
        <f>O123*H123</f>
        <v>0</v>
      </c>
      <c r="Q123" s="213">
        <v>0</v>
      </c>
      <c r="R123" s="213">
        <f>Q123*H123</f>
        <v>0</v>
      </c>
      <c r="S123" s="213">
        <v>0</v>
      </c>
      <c r="T123" s="214">
        <f>S123*H123</f>
        <v>0</v>
      </c>
      <c r="U123" s="35"/>
      <c r="V123" s="35"/>
      <c r="W123" s="35"/>
      <c r="X123" s="35"/>
      <c r="Y123" s="35"/>
      <c r="Z123" s="35"/>
      <c r="AA123" s="35"/>
      <c r="AB123" s="35"/>
      <c r="AC123" s="35"/>
      <c r="AD123" s="35"/>
      <c r="AE123" s="35"/>
      <c r="AR123" s="215" t="s">
        <v>171</v>
      </c>
      <c r="AT123" s="215" t="s">
        <v>166</v>
      </c>
      <c r="AU123" s="215" t="s">
        <v>88</v>
      </c>
      <c r="AY123" s="18" t="s">
        <v>164</v>
      </c>
      <c r="BE123" s="216">
        <f>IF(N123="základní",J123,0)</f>
        <v>0</v>
      </c>
      <c r="BF123" s="216">
        <f>IF(N123="snížená",J123,0)</f>
        <v>0</v>
      </c>
      <c r="BG123" s="216">
        <f>IF(N123="zákl. přenesená",J123,0)</f>
        <v>0</v>
      </c>
      <c r="BH123" s="216">
        <f>IF(N123="sníž. přenesená",J123,0)</f>
        <v>0</v>
      </c>
      <c r="BI123" s="216">
        <f>IF(N123="nulová",J123,0)</f>
        <v>0</v>
      </c>
      <c r="BJ123" s="18" t="s">
        <v>86</v>
      </c>
      <c r="BK123" s="216">
        <f>ROUND(I123*H123,2)</f>
        <v>0</v>
      </c>
      <c r="BL123" s="18" t="s">
        <v>171</v>
      </c>
      <c r="BM123" s="215" t="s">
        <v>2724</v>
      </c>
    </row>
    <row r="124" spans="1:65" s="2" customFormat="1" ht="234">
      <c r="A124" s="35"/>
      <c r="B124" s="36"/>
      <c r="C124" s="37"/>
      <c r="D124" s="217" t="s">
        <v>173</v>
      </c>
      <c r="E124" s="37"/>
      <c r="F124" s="218" t="s">
        <v>174</v>
      </c>
      <c r="G124" s="37"/>
      <c r="H124" s="37"/>
      <c r="I124" s="116"/>
      <c r="J124" s="37"/>
      <c r="K124" s="37"/>
      <c r="L124" s="40"/>
      <c r="M124" s="219"/>
      <c r="N124" s="220"/>
      <c r="O124" s="72"/>
      <c r="P124" s="72"/>
      <c r="Q124" s="72"/>
      <c r="R124" s="72"/>
      <c r="S124" s="72"/>
      <c r="T124" s="73"/>
      <c r="U124" s="35"/>
      <c r="V124" s="35"/>
      <c r="W124" s="35"/>
      <c r="X124" s="35"/>
      <c r="Y124" s="35"/>
      <c r="Z124" s="35"/>
      <c r="AA124" s="35"/>
      <c r="AB124" s="35"/>
      <c r="AC124" s="35"/>
      <c r="AD124" s="35"/>
      <c r="AE124" s="35"/>
      <c r="AT124" s="18" t="s">
        <v>173</v>
      </c>
      <c r="AU124" s="18" t="s">
        <v>88</v>
      </c>
    </row>
    <row r="125" spans="1:65" s="13" customFormat="1" ht="11.25">
      <c r="B125" s="221"/>
      <c r="C125" s="222"/>
      <c r="D125" s="217" t="s">
        <v>175</v>
      </c>
      <c r="E125" s="223" t="s">
        <v>1</v>
      </c>
      <c r="F125" s="224" t="s">
        <v>2725</v>
      </c>
      <c r="G125" s="222"/>
      <c r="H125" s="225">
        <v>11.1</v>
      </c>
      <c r="I125" s="226"/>
      <c r="J125" s="222"/>
      <c r="K125" s="222"/>
      <c r="L125" s="227"/>
      <c r="M125" s="228"/>
      <c r="N125" s="229"/>
      <c r="O125" s="229"/>
      <c r="P125" s="229"/>
      <c r="Q125" s="229"/>
      <c r="R125" s="229"/>
      <c r="S125" s="229"/>
      <c r="T125" s="230"/>
      <c r="AT125" s="231" t="s">
        <v>175</v>
      </c>
      <c r="AU125" s="231" t="s">
        <v>88</v>
      </c>
      <c r="AV125" s="13" t="s">
        <v>88</v>
      </c>
      <c r="AW125" s="13" t="s">
        <v>33</v>
      </c>
      <c r="AX125" s="13" t="s">
        <v>86</v>
      </c>
      <c r="AY125" s="231" t="s">
        <v>164</v>
      </c>
    </row>
    <row r="126" spans="1:65" s="2" customFormat="1" ht="36" customHeight="1">
      <c r="A126" s="35"/>
      <c r="B126" s="36"/>
      <c r="C126" s="204" t="s">
        <v>88</v>
      </c>
      <c r="D126" s="204" t="s">
        <v>166</v>
      </c>
      <c r="E126" s="205" t="s">
        <v>2585</v>
      </c>
      <c r="F126" s="206" t="s">
        <v>2586</v>
      </c>
      <c r="G126" s="207" t="s">
        <v>169</v>
      </c>
      <c r="H126" s="208">
        <v>71.040000000000006</v>
      </c>
      <c r="I126" s="209"/>
      <c r="J126" s="210">
        <f>ROUND(I126*H126,2)</f>
        <v>0</v>
      </c>
      <c r="K126" s="206" t="s">
        <v>170</v>
      </c>
      <c r="L126" s="40"/>
      <c r="M126" s="211" t="s">
        <v>1</v>
      </c>
      <c r="N126" s="212" t="s">
        <v>43</v>
      </c>
      <c r="O126" s="72"/>
      <c r="P126" s="213">
        <f>O126*H126</f>
        <v>0</v>
      </c>
      <c r="Q126" s="213">
        <v>0</v>
      </c>
      <c r="R126" s="213">
        <f>Q126*H126</f>
        <v>0</v>
      </c>
      <c r="S126" s="213">
        <v>0</v>
      </c>
      <c r="T126" s="214">
        <f>S126*H126</f>
        <v>0</v>
      </c>
      <c r="U126" s="35"/>
      <c r="V126" s="35"/>
      <c r="W126" s="35"/>
      <c r="X126" s="35"/>
      <c r="Y126" s="35"/>
      <c r="Z126" s="35"/>
      <c r="AA126" s="35"/>
      <c r="AB126" s="35"/>
      <c r="AC126" s="35"/>
      <c r="AD126" s="35"/>
      <c r="AE126" s="35"/>
      <c r="AR126" s="215" t="s">
        <v>171</v>
      </c>
      <c r="AT126" s="215" t="s">
        <v>166</v>
      </c>
      <c r="AU126" s="215" t="s">
        <v>88</v>
      </c>
      <c r="AY126" s="18" t="s">
        <v>164</v>
      </c>
      <c r="BE126" s="216">
        <f>IF(N126="základní",J126,0)</f>
        <v>0</v>
      </c>
      <c r="BF126" s="216">
        <f>IF(N126="snížená",J126,0)</f>
        <v>0</v>
      </c>
      <c r="BG126" s="216">
        <f>IF(N126="zákl. přenesená",J126,0)</f>
        <v>0</v>
      </c>
      <c r="BH126" s="216">
        <f>IF(N126="sníž. přenesená",J126,0)</f>
        <v>0</v>
      </c>
      <c r="BI126" s="216">
        <f>IF(N126="nulová",J126,0)</f>
        <v>0</v>
      </c>
      <c r="BJ126" s="18" t="s">
        <v>86</v>
      </c>
      <c r="BK126" s="216">
        <f>ROUND(I126*H126,2)</f>
        <v>0</v>
      </c>
      <c r="BL126" s="18" t="s">
        <v>171</v>
      </c>
      <c r="BM126" s="215" t="s">
        <v>2726</v>
      </c>
    </row>
    <row r="127" spans="1:65" s="2" customFormat="1" ht="204.75">
      <c r="A127" s="35"/>
      <c r="B127" s="36"/>
      <c r="C127" s="37"/>
      <c r="D127" s="217" t="s">
        <v>173</v>
      </c>
      <c r="E127" s="37"/>
      <c r="F127" s="218" t="s">
        <v>2588</v>
      </c>
      <c r="G127" s="37"/>
      <c r="H127" s="37"/>
      <c r="I127" s="116"/>
      <c r="J127" s="37"/>
      <c r="K127" s="37"/>
      <c r="L127" s="40"/>
      <c r="M127" s="219"/>
      <c r="N127" s="220"/>
      <c r="O127" s="72"/>
      <c r="P127" s="72"/>
      <c r="Q127" s="72"/>
      <c r="R127" s="72"/>
      <c r="S127" s="72"/>
      <c r="T127" s="73"/>
      <c r="U127" s="35"/>
      <c r="V127" s="35"/>
      <c r="W127" s="35"/>
      <c r="X127" s="35"/>
      <c r="Y127" s="35"/>
      <c r="Z127" s="35"/>
      <c r="AA127" s="35"/>
      <c r="AB127" s="35"/>
      <c r="AC127" s="35"/>
      <c r="AD127" s="35"/>
      <c r="AE127" s="35"/>
      <c r="AT127" s="18" t="s">
        <v>173</v>
      </c>
      <c r="AU127" s="18" t="s">
        <v>88</v>
      </c>
    </row>
    <row r="128" spans="1:65" s="13" customFormat="1" ht="11.25">
      <c r="B128" s="221"/>
      <c r="C128" s="222"/>
      <c r="D128" s="217" t="s">
        <v>175</v>
      </c>
      <c r="E128" s="223" t="s">
        <v>1</v>
      </c>
      <c r="F128" s="224" t="s">
        <v>2727</v>
      </c>
      <c r="G128" s="222"/>
      <c r="H128" s="225">
        <v>71.040000000000006</v>
      </c>
      <c r="I128" s="226"/>
      <c r="J128" s="222"/>
      <c r="K128" s="222"/>
      <c r="L128" s="227"/>
      <c r="M128" s="228"/>
      <c r="N128" s="229"/>
      <c r="O128" s="229"/>
      <c r="P128" s="229"/>
      <c r="Q128" s="229"/>
      <c r="R128" s="229"/>
      <c r="S128" s="229"/>
      <c r="T128" s="230"/>
      <c r="AT128" s="231" t="s">
        <v>175</v>
      </c>
      <c r="AU128" s="231" t="s">
        <v>88</v>
      </c>
      <c r="AV128" s="13" t="s">
        <v>88</v>
      </c>
      <c r="AW128" s="13" t="s">
        <v>33</v>
      </c>
      <c r="AX128" s="13" t="s">
        <v>86</v>
      </c>
      <c r="AY128" s="231" t="s">
        <v>164</v>
      </c>
    </row>
    <row r="129" spans="1:65" s="2" customFormat="1" ht="48" customHeight="1">
      <c r="A129" s="35"/>
      <c r="B129" s="36"/>
      <c r="C129" s="204" t="s">
        <v>183</v>
      </c>
      <c r="D129" s="204" t="s">
        <v>166</v>
      </c>
      <c r="E129" s="205" t="s">
        <v>2590</v>
      </c>
      <c r="F129" s="206" t="s">
        <v>2591</v>
      </c>
      <c r="G129" s="207" t="s">
        <v>169</v>
      </c>
      <c r="H129" s="208">
        <v>71.040000000000006</v>
      </c>
      <c r="I129" s="209"/>
      <c r="J129" s="210">
        <f>ROUND(I129*H129,2)</f>
        <v>0</v>
      </c>
      <c r="K129" s="206" t="s">
        <v>170</v>
      </c>
      <c r="L129" s="40"/>
      <c r="M129" s="211" t="s">
        <v>1</v>
      </c>
      <c r="N129" s="212" t="s">
        <v>43</v>
      </c>
      <c r="O129" s="72"/>
      <c r="P129" s="213">
        <f>O129*H129</f>
        <v>0</v>
      </c>
      <c r="Q129" s="213">
        <v>0</v>
      </c>
      <c r="R129" s="213">
        <f>Q129*H129</f>
        <v>0</v>
      </c>
      <c r="S129" s="213">
        <v>0</v>
      </c>
      <c r="T129" s="214">
        <f>S129*H129</f>
        <v>0</v>
      </c>
      <c r="U129" s="35"/>
      <c r="V129" s="35"/>
      <c r="W129" s="35"/>
      <c r="X129" s="35"/>
      <c r="Y129" s="35"/>
      <c r="Z129" s="35"/>
      <c r="AA129" s="35"/>
      <c r="AB129" s="35"/>
      <c r="AC129" s="35"/>
      <c r="AD129" s="35"/>
      <c r="AE129" s="35"/>
      <c r="AR129" s="215" t="s">
        <v>171</v>
      </c>
      <c r="AT129" s="215" t="s">
        <v>166</v>
      </c>
      <c r="AU129" s="215" t="s">
        <v>88</v>
      </c>
      <c r="AY129" s="18" t="s">
        <v>164</v>
      </c>
      <c r="BE129" s="216">
        <f>IF(N129="základní",J129,0)</f>
        <v>0</v>
      </c>
      <c r="BF129" s="216">
        <f>IF(N129="snížená",J129,0)</f>
        <v>0</v>
      </c>
      <c r="BG129" s="216">
        <f>IF(N129="zákl. přenesená",J129,0)</f>
        <v>0</v>
      </c>
      <c r="BH129" s="216">
        <f>IF(N129="sníž. přenesená",J129,0)</f>
        <v>0</v>
      </c>
      <c r="BI129" s="216">
        <f>IF(N129="nulová",J129,0)</f>
        <v>0</v>
      </c>
      <c r="BJ129" s="18" t="s">
        <v>86</v>
      </c>
      <c r="BK129" s="216">
        <f>ROUND(I129*H129,2)</f>
        <v>0</v>
      </c>
      <c r="BL129" s="18" t="s">
        <v>171</v>
      </c>
      <c r="BM129" s="215" t="s">
        <v>2728</v>
      </c>
    </row>
    <row r="130" spans="1:65" s="2" customFormat="1" ht="204.75">
      <c r="A130" s="35"/>
      <c r="B130" s="36"/>
      <c r="C130" s="37"/>
      <c r="D130" s="217" t="s">
        <v>173</v>
      </c>
      <c r="E130" s="37"/>
      <c r="F130" s="218" t="s">
        <v>2588</v>
      </c>
      <c r="G130" s="37"/>
      <c r="H130" s="37"/>
      <c r="I130" s="116"/>
      <c r="J130" s="37"/>
      <c r="K130" s="37"/>
      <c r="L130" s="40"/>
      <c r="M130" s="219"/>
      <c r="N130" s="220"/>
      <c r="O130" s="72"/>
      <c r="P130" s="72"/>
      <c r="Q130" s="72"/>
      <c r="R130" s="72"/>
      <c r="S130" s="72"/>
      <c r="T130" s="73"/>
      <c r="U130" s="35"/>
      <c r="V130" s="35"/>
      <c r="W130" s="35"/>
      <c r="X130" s="35"/>
      <c r="Y130" s="35"/>
      <c r="Z130" s="35"/>
      <c r="AA130" s="35"/>
      <c r="AB130" s="35"/>
      <c r="AC130" s="35"/>
      <c r="AD130" s="35"/>
      <c r="AE130" s="35"/>
      <c r="AT130" s="18" t="s">
        <v>173</v>
      </c>
      <c r="AU130" s="18" t="s">
        <v>88</v>
      </c>
    </row>
    <row r="131" spans="1:65" s="2" customFormat="1" ht="60" customHeight="1">
      <c r="A131" s="35"/>
      <c r="B131" s="36"/>
      <c r="C131" s="204" t="s">
        <v>171</v>
      </c>
      <c r="D131" s="204" t="s">
        <v>166</v>
      </c>
      <c r="E131" s="205" t="s">
        <v>221</v>
      </c>
      <c r="F131" s="206" t="s">
        <v>222</v>
      </c>
      <c r="G131" s="207" t="s">
        <v>169</v>
      </c>
      <c r="H131" s="208">
        <v>13.32</v>
      </c>
      <c r="I131" s="209"/>
      <c r="J131" s="210">
        <f>ROUND(I131*H131,2)</f>
        <v>0</v>
      </c>
      <c r="K131" s="206" t="s">
        <v>170</v>
      </c>
      <c r="L131" s="40"/>
      <c r="M131" s="211" t="s">
        <v>1</v>
      </c>
      <c r="N131" s="212" t="s">
        <v>43</v>
      </c>
      <c r="O131" s="72"/>
      <c r="P131" s="213">
        <f>O131*H131</f>
        <v>0</v>
      </c>
      <c r="Q131" s="213">
        <v>0</v>
      </c>
      <c r="R131" s="213">
        <f>Q131*H131</f>
        <v>0</v>
      </c>
      <c r="S131" s="213">
        <v>0</v>
      </c>
      <c r="T131" s="214">
        <f>S131*H131</f>
        <v>0</v>
      </c>
      <c r="U131" s="35"/>
      <c r="V131" s="35"/>
      <c r="W131" s="35"/>
      <c r="X131" s="35"/>
      <c r="Y131" s="35"/>
      <c r="Z131" s="35"/>
      <c r="AA131" s="35"/>
      <c r="AB131" s="35"/>
      <c r="AC131" s="35"/>
      <c r="AD131" s="35"/>
      <c r="AE131" s="35"/>
      <c r="AR131" s="215" t="s">
        <v>171</v>
      </c>
      <c r="AT131" s="215" t="s">
        <v>166</v>
      </c>
      <c r="AU131" s="215" t="s">
        <v>88</v>
      </c>
      <c r="AY131" s="18" t="s">
        <v>164</v>
      </c>
      <c r="BE131" s="216">
        <f>IF(N131="základní",J131,0)</f>
        <v>0</v>
      </c>
      <c r="BF131" s="216">
        <f>IF(N131="snížená",J131,0)</f>
        <v>0</v>
      </c>
      <c r="BG131" s="216">
        <f>IF(N131="zákl. přenesená",J131,0)</f>
        <v>0</v>
      </c>
      <c r="BH131" s="216">
        <f>IF(N131="sníž. přenesená",J131,0)</f>
        <v>0</v>
      </c>
      <c r="BI131" s="216">
        <f>IF(N131="nulová",J131,0)</f>
        <v>0</v>
      </c>
      <c r="BJ131" s="18" t="s">
        <v>86</v>
      </c>
      <c r="BK131" s="216">
        <f>ROUND(I131*H131,2)</f>
        <v>0</v>
      </c>
      <c r="BL131" s="18" t="s">
        <v>171</v>
      </c>
      <c r="BM131" s="215" t="s">
        <v>2729</v>
      </c>
    </row>
    <row r="132" spans="1:65" s="2" customFormat="1" ht="195">
      <c r="A132" s="35"/>
      <c r="B132" s="36"/>
      <c r="C132" s="37"/>
      <c r="D132" s="217" t="s">
        <v>173</v>
      </c>
      <c r="E132" s="37"/>
      <c r="F132" s="218" t="s">
        <v>217</v>
      </c>
      <c r="G132" s="37"/>
      <c r="H132" s="37"/>
      <c r="I132" s="116"/>
      <c r="J132" s="37"/>
      <c r="K132" s="37"/>
      <c r="L132" s="40"/>
      <c r="M132" s="219"/>
      <c r="N132" s="220"/>
      <c r="O132" s="72"/>
      <c r="P132" s="72"/>
      <c r="Q132" s="72"/>
      <c r="R132" s="72"/>
      <c r="S132" s="72"/>
      <c r="T132" s="73"/>
      <c r="U132" s="35"/>
      <c r="V132" s="35"/>
      <c r="W132" s="35"/>
      <c r="X132" s="35"/>
      <c r="Y132" s="35"/>
      <c r="Z132" s="35"/>
      <c r="AA132" s="35"/>
      <c r="AB132" s="35"/>
      <c r="AC132" s="35"/>
      <c r="AD132" s="35"/>
      <c r="AE132" s="35"/>
      <c r="AT132" s="18" t="s">
        <v>173</v>
      </c>
      <c r="AU132" s="18" t="s">
        <v>88</v>
      </c>
    </row>
    <row r="133" spans="1:65" s="13" customFormat="1" ht="11.25">
      <c r="B133" s="221"/>
      <c r="C133" s="222"/>
      <c r="D133" s="217" t="s">
        <v>175</v>
      </c>
      <c r="E133" s="223" t="s">
        <v>1</v>
      </c>
      <c r="F133" s="224" t="s">
        <v>2730</v>
      </c>
      <c r="G133" s="222"/>
      <c r="H133" s="225">
        <v>13.32</v>
      </c>
      <c r="I133" s="226"/>
      <c r="J133" s="222"/>
      <c r="K133" s="222"/>
      <c r="L133" s="227"/>
      <c r="M133" s="228"/>
      <c r="N133" s="229"/>
      <c r="O133" s="229"/>
      <c r="P133" s="229"/>
      <c r="Q133" s="229"/>
      <c r="R133" s="229"/>
      <c r="S133" s="229"/>
      <c r="T133" s="230"/>
      <c r="AT133" s="231" t="s">
        <v>175</v>
      </c>
      <c r="AU133" s="231" t="s">
        <v>88</v>
      </c>
      <c r="AV133" s="13" t="s">
        <v>88</v>
      </c>
      <c r="AW133" s="13" t="s">
        <v>33</v>
      </c>
      <c r="AX133" s="13" t="s">
        <v>86</v>
      </c>
      <c r="AY133" s="231" t="s">
        <v>164</v>
      </c>
    </row>
    <row r="134" spans="1:65" s="2" customFormat="1" ht="36" customHeight="1">
      <c r="A134" s="35"/>
      <c r="B134" s="36"/>
      <c r="C134" s="204" t="s">
        <v>195</v>
      </c>
      <c r="D134" s="204" t="s">
        <v>166</v>
      </c>
      <c r="E134" s="205" t="s">
        <v>227</v>
      </c>
      <c r="F134" s="206" t="s">
        <v>228</v>
      </c>
      <c r="G134" s="207" t="s">
        <v>169</v>
      </c>
      <c r="H134" s="208">
        <v>13.32</v>
      </c>
      <c r="I134" s="209"/>
      <c r="J134" s="210">
        <f>ROUND(I134*H134,2)</f>
        <v>0</v>
      </c>
      <c r="K134" s="206" t="s">
        <v>170</v>
      </c>
      <c r="L134" s="40"/>
      <c r="M134" s="211" t="s">
        <v>1</v>
      </c>
      <c r="N134" s="212" t="s">
        <v>43</v>
      </c>
      <c r="O134" s="72"/>
      <c r="P134" s="213">
        <f>O134*H134</f>
        <v>0</v>
      </c>
      <c r="Q134" s="213">
        <v>0</v>
      </c>
      <c r="R134" s="213">
        <f>Q134*H134</f>
        <v>0</v>
      </c>
      <c r="S134" s="213">
        <v>0</v>
      </c>
      <c r="T134" s="214">
        <f>S134*H134</f>
        <v>0</v>
      </c>
      <c r="U134" s="35"/>
      <c r="V134" s="35"/>
      <c r="W134" s="35"/>
      <c r="X134" s="35"/>
      <c r="Y134" s="35"/>
      <c r="Z134" s="35"/>
      <c r="AA134" s="35"/>
      <c r="AB134" s="35"/>
      <c r="AC134" s="35"/>
      <c r="AD134" s="35"/>
      <c r="AE134" s="35"/>
      <c r="AR134" s="215" t="s">
        <v>171</v>
      </c>
      <c r="AT134" s="215" t="s">
        <v>166</v>
      </c>
      <c r="AU134" s="215" t="s">
        <v>88</v>
      </c>
      <c r="AY134" s="18" t="s">
        <v>164</v>
      </c>
      <c r="BE134" s="216">
        <f>IF(N134="základní",J134,0)</f>
        <v>0</v>
      </c>
      <c r="BF134" s="216">
        <f>IF(N134="snížená",J134,0)</f>
        <v>0</v>
      </c>
      <c r="BG134" s="216">
        <f>IF(N134="zákl. přenesená",J134,0)</f>
        <v>0</v>
      </c>
      <c r="BH134" s="216">
        <f>IF(N134="sníž. přenesená",J134,0)</f>
        <v>0</v>
      </c>
      <c r="BI134" s="216">
        <f>IF(N134="nulová",J134,0)</f>
        <v>0</v>
      </c>
      <c r="BJ134" s="18" t="s">
        <v>86</v>
      </c>
      <c r="BK134" s="216">
        <f>ROUND(I134*H134,2)</f>
        <v>0</v>
      </c>
      <c r="BL134" s="18" t="s">
        <v>171</v>
      </c>
      <c r="BM134" s="215" t="s">
        <v>2731</v>
      </c>
    </row>
    <row r="135" spans="1:65" s="2" customFormat="1" ht="146.25">
      <c r="A135" s="35"/>
      <c r="B135" s="36"/>
      <c r="C135" s="37"/>
      <c r="D135" s="217" t="s">
        <v>173</v>
      </c>
      <c r="E135" s="37"/>
      <c r="F135" s="218" t="s">
        <v>230</v>
      </c>
      <c r="G135" s="37"/>
      <c r="H135" s="37"/>
      <c r="I135" s="116"/>
      <c r="J135" s="37"/>
      <c r="K135" s="37"/>
      <c r="L135" s="40"/>
      <c r="M135" s="219"/>
      <c r="N135" s="220"/>
      <c r="O135" s="72"/>
      <c r="P135" s="72"/>
      <c r="Q135" s="72"/>
      <c r="R135" s="72"/>
      <c r="S135" s="72"/>
      <c r="T135" s="73"/>
      <c r="U135" s="35"/>
      <c r="V135" s="35"/>
      <c r="W135" s="35"/>
      <c r="X135" s="35"/>
      <c r="Y135" s="35"/>
      <c r="Z135" s="35"/>
      <c r="AA135" s="35"/>
      <c r="AB135" s="35"/>
      <c r="AC135" s="35"/>
      <c r="AD135" s="35"/>
      <c r="AE135" s="35"/>
      <c r="AT135" s="18" t="s">
        <v>173</v>
      </c>
      <c r="AU135" s="18" t="s">
        <v>88</v>
      </c>
    </row>
    <row r="136" spans="1:65" s="2" customFormat="1" ht="16.5" customHeight="1">
      <c r="A136" s="35"/>
      <c r="B136" s="36"/>
      <c r="C136" s="204" t="s">
        <v>199</v>
      </c>
      <c r="D136" s="204" t="s">
        <v>166</v>
      </c>
      <c r="E136" s="205" t="s">
        <v>236</v>
      </c>
      <c r="F136" s="206" t="s">
        <v>237</v>
      </c>
      <c r="G136" s="207" t="s">
        <v>169</v>
      </c>
      <c r="H136" s="208">
        <v>13.32</v>
      </c>
      <c r="I136" s="209"/>
      <c r="J136" s="210">
        <f>ROUND(I136*H136,2)</f>
        <v>0</v>
      </c>
      <c r="K136" s="206" t="s">
        <v>170</v>
      </c>
      <c r="L136" s="40"/>
      <c r="M136" s="211" t="s">
        <v>1</v>
      </c>
      <c r="N136" s="212" t="s">
        <v>43</v>
      </c>
      <c r="O136" s="72"/>
      <c r="P136" s="213">
        <f>O136*H136</f>
        <v>0</v>
      </c>
      <c r="Q136" s="213">
        <v>0</v>
      </c>
      <c r="R136" s="213">
        <f>Q136*H136</f>
        <v>0</v>
      </c>
      <c r="S136" s="213">
        <v>0</v>
      </c>
      <c r="T136" s="214">
        <f>S136*H136</f>
        <v>0</v>
      </c>
      <c r="U136" s="35"/>
      <c r="V136" s="35"/>
      <c r="W136" s="35"/>
      <c r="X136" s="35"/>
      <c r="Y136" s="35"/>
      <c r="Z136" s="35"/>
      <c r="AA136" s="35"/>
      <c r="AB136" s="35"/>
      <c r="AC136" s="35"/>
      <c r="AD136" s="35"/>
      <c r="AE136" s="35"/>
      <c r="AR136" s="215" t="s">
        <v>171</v>
      </c>
      <c r="AT136" s="215" t="s">
        <v>166</v>
      </c>
      <c r="AU136" s="215" t="s">
        <v>88</v>
      </c>
      <c r="AY136" s="18" t="s">
        <v>164</v>
      </c>
      <c r="BE136" s="216">
        <f>IF(N136="základní",J136,0)</f>
        <v>0</v>
      </c>
      <c r="BF136" s="216">
        <f>IF(N136="snížená",J136,0)</f>
        <v>0</v>
      </c>
      <c r="BG136" s="216">
        <f>IF(N136="zákl. přenesená",J136,0)</f>
        <v>0</v>
      </c>
      <c r="BH136" s="216">
        <f>IF(N136="sníž. přenesená",J136,0)</f>
        <v>0</v>
      </c>
      <c r="BI136" s="216">
        <f>IF(N136="nulová",J136,0)</f>
        <v>0</v>
      </c>
      <c r="BJ136" s="18" t="s">
        <v>86</v>
      </c>
      <c r="BK136" s="216">
        <f>ROUND(I136*H136,2)</f>
        <v>0</v>
      </c>
      <c r="BL136" s="18" t="s">
        <v>171</v>
      </c>
      <c r="BM136" s="215" t="s">
        <v>2732</v>
      </c>
    </row>
    <row r="137" spans="1:65" s="2" customFormat="1" ht="282.75">
      <c r="A137" s="35"/>
      <c r="B137" s="36"/>
      <c r="C137" s="37"/>
      <c r="D137" s="217" t="s">
        <v>173</v>
      </c>
      <c r="E137" s="37"/>
      <c r="F137" s="218" t="s">
        <v>239</v>
      </c>
      <c r="G137" s="37"/>
      <c r="H137" s="37"/>
      <c r="I137" s="116"/>
      <c r="J137" s="37"/>
      <c r="K137" s="37"/>
      <c r="L137" s="40"/>
      <c r="M137" s="219"/>
      <c r="N137" s="220"/>
      <c r="O137" s="72"/>
      <c r="P137" s="72"/>
      <c r="Q137" s="72"/>
      <c r="R137" s="72"/>
      <c r="S137" s="72"/>
      <c r="T137" s="73"/>
      <c r="U137" s="35"/>
      <c r="V137" s="35"/>
      <c r="W137" s="35"/>
      <c r="X137" s="35"/>
      <c r="Y137" s="35"/>
      <c r="Z137" s="35"/>
      <c r="AA137" s="35"/>
      <c r="AB137" s="35"/>
      <c r="AC137" s="35"/>
      <c r="AD137" s="35"/>
      <c r="AE137" s="35"/>
      <c r="AT137" s="18" t="s">
        <v>173</v>
      </c>
      <c r="AU137" s="18" t="s">
        <v>88</v>
      </c>
    </row>
    <row r="138" spans="1:65" s="2" customFormat="1" ht="36" customHeight="1">
      <c r="A138" s="35"/>
      <c r="B138" s="36"/>
      <c r="C138" s="204" t="s">
        <v>208</v>
      </c>
      <c r="D138" s="204" t="s">
        <v>166</v>
      </c>
      <c r="E138" s="205" t="s">
        <v>241</v>
      </c>
      <c r="F138" s="206" t="s">
        <v>242</v>
      </c>
      <c r="G138" s="207" t="s">
        <v>243</v>
      </c>
      <c r="H138" s="208">
        <v>19.98</v>
      </c>
      <c r="I138" s="209"/>
      <c r="J138" s="210">
        <f>ROUND(I138*H138,2)</f>
        <v>0</v>
      </c>
      <c r="K138" s="206" t="s">
        <v>170</v>
      </c>
      <c r="L138" s="40"/>
      <c r="M138" s="211" t="s">
        <v>1</v>
      </c>
      <c r="N138" s="212" t="s">
        <v>43</v>
      </c>
      <c r="O138" s="72"/>
      <c r="P138" s="213">
        <f>O138*H138</f>
        <v>0</v>
      </c>
      <c r="Q138" s="213">
        <v>0</v>
      </c>
      <c r="R138" s="213">
        <f>Q138*H138</f>
        <v>0</v>
      </c>
      <c r="S138" s="213">
        <v>0</v>
      </c>
      <c r="T138" s="214">
        <f>S138*H138</f>
        <v>0</v>
      </c>
      <c r="U138" s="35"/>
      <c r="V138" s="35"/>
      <c r="W138" s="35"/>
      <c r="X138" s="35"/>
      <c r="Y138" s="35"/>
      <c r="Z138" s="35"/>
      <c r="AA138" s="35"/>
      <c r="AB138" s="35"/>
      <c r="AC138" s="35"/>
      <c r="AD138" s="35"/>
      <c r="AE138" s="35"/>
      <c r="AR138" s="215" t="s">
        <v>171</v>
      </c>
      <c r="AT138" s="215" t="s">
        <v>166</v>
      </c>
      <c r="AU138" s="215" t="s">
        <v>88</v>
      </c>
      <c r="AY138" s="18" t="s">
        <v>164</v>
      </c>
      <c r="BE138" s="216">
        <f>IF(N138="základní",J138,0)</f>
        <v>0</v>
      </c>
      <c r="BF138" s="216">
        <f>IF(N138="snížená",J138,0)</f>
        <v>0</v>
      </c>
      <c r="BG138" s="216">
        <f>IF(N138="zákl. přenesená",J138,0)</f>
        <v>0</v>
      </c>
      <c r="BH138" s="216">
        <f>IF(N138="sníž. přenesená",J138,0)</f>
        <v>0</v>
      </c>
      <c r="BI138" s="216">
        <f>IF(N138="nulová",J138,0)</f>
        <v>0</v>
      </c>
      <c r="BJ138" s="18" t="s">
        <v>86</v>
      </c>
      <c r="BK138" s="216">
        <f>ROUND(I138*H138,2)</f>
        <v>0</v>
      </c>
      <c r="BL138" s="18" t="s">
        <v>171</v>
      </c>
      <c r="BM138" s="215" t="s">
        <v>2733</v>
      </c>
    </row>
    <row r="139" spans="1:65" s="2" customFormat="1" ht="29.25">
      <c r="A139" s="35"/>
      <c r="B139" s="36"/>
      <c r="C139" s="37"/>
      <c r="D139" s="217" t="s">
        <v>173</v>
      </c>
      <c r="E139" s="37"/>
      <c r="F139" s="218" t="s">
        <v>245</v>
      </c>
      <c r="G139" s="37"/>
      <c r="H139" s="37"/>
      <c r="I139" s="116"/>
      <c r="J139" s="37"/>
      <c r="K139" s="37"/>
      <c r="L139" s="40"/>
      <c r="M139" s="219"/>
      <c r="N139" s="220"/>
      <c r="O139" s="72"/>
      <c r="P139" s="72"/>
      <c r="Q139" s="72"/>
      <c r="R139" s="72"/>
      <c r="S139" s="72"/>
      <c r="T139" s="73"/>
      <c r="U139" s="35"/>
      <c r="V139" s="35"/>
      <c r="W139" s="35"/>
      <c r="X139" s="35"/>
      <c r="Y139" s="35"/>
      <c r="Z139" s="35"/>
      <c r="AA139" s="35"/>
      <c r="AB139" s="35"/>
      <c r="AC139" s="35"/>
      <c r="AD139" s="35"/>
      <c r="AE139" s="35"/>
      <c r="AT139" s="18" t="s">
        <v>173</v>
      </c>
      <c r="AU139" s="18" t="s">
        <v>88</v>
      </c>
    </row>
    <row r="140" spans="1:65" s="13" customFormat="1" ht="11.25">
      <c r="B140" s="221"/>
      <c r="C140" s="222"/>
      <c r="D140" s="217" t="s">
        <v>175</v>
      </c>
      <c r="E140" s="223" t="s">
        <v>1</v>
      </c>
      <c r="F140" s="224" t="s">
        <v>2734</v>
      </c>
      <c r="G140" s="222"/>
      <c r="H140" s="225">
        <v>19.98</v>
      </c>
      <c r="I140" s="226"/>
      <c r="J140" s="222"/>
      <c r="K140" s="222"/>
      <c r="L140" s="227"/>
      <c r="M140" s="228"/>
      <c r="N140" s="229"/>
      <c r="O140" s="229"/>
      <c r="P140" s="229"/>
      <c r="Q140" s="229"/>
      <c r="R140" s="229"/>
      <c r="S140" s="229"/>
      <c r="T140" s="230"/>
      <c r="AT140" s="231" t="s">
        <v>175</v>
      </c>
      <c r="AU140" s="231" t="s">
        <v>88</v>
      </c>
      <c r="AV140" s="13" t="s">
        <v>88</v>
      </c>
      <c r="AW140" s="13" t="s">
        <v>33</v>
      </c>
      <c r="AX140" s="13" t="s">
        <v>86</v>
      </c>
      <c r="AY140" s="231" t="s">
        <v>164</v>
      </c>
    </row>
    <row r="141" spans="1:65" s="2" customFormat="1" ht="36" customHeight="1">
      <c r="A141" s="35"/>
      <c r="B141" s="36"/>
      <c r="C141" s="204" t="s">
        <v>213</v>
      </c>
      <c r="D141" s="204" t="s">
        <v>166</v>
      </c>
      <c r="E141" s="205" t="s">
        <v>248</v>
      </c>
      <c r="F141" s="206" t="s">
        <v>249</v>
      </c>
      <c r="G141" s="207" t="s">
        <v>169</v>
      </c>
      <c r="H141" s="208">
        <v>57.72</v>
      </c>
      <c r="I141" s="209"/>
      <c r="J141" s="210">
        <f>ROUND(I141*H141,2)</f>
        <v>0</v>
      </c>
      <c r="K141" s="206" t="s">
        <v>170</v>
      </c>
      <c r="L141" s="40"/>
      <c r="M141" s="211" t="s">
        <v>1</v>
      </c>
      <c r="N141" s="212" t="s">
        <v>43</v>
      </c>
      <c r="O141" s="72"/>
      <c r="P141" s="213">
        <f>O141*H141</f>
        <v>0</v>
      </c>
      <c r="Q141" s="213">
        <v>0</v>
      </c>
      <c r="R141" s="213">
        <f>Q141*H141</f>
        <v>0</v>
      </c>
      <c r="S141" s="213">
        <v>0</v>
      </c>
      <c r="T141" s="214">
        <f>S141*H141</f>
        <v>0</v>
      </c>
      <c r="U141" s="35"/>
      <c r="V141" s="35"/>
      <c r="W141" s="35"/>
      <c r="X141" s="35"/>
      <c r="Y141" s="35"/>
      <c r="Z141" s="35"/>
      <c r="AA141" s="35"/>
      <c r="AB141" s="35"/>
      <c r="AC141" s="35"/>
      <c r="AD141" s="35"/>
      <c r="AE141" s="35"/>
      <c r="AR141" s="215" t="s">
        <v>171</v>
      </c>
      <c r="AT141" s="215" t="s">
        <v>166</v>
      </c>
      <c r="AU141" s="215" t="s">
        <v>88</v>
      </c>
      <c r="AY141" s="18" t="s">
        <v>164</v>
      </c>
      <c r="BE141" s="216">
        <f>IF(N141="základní",J141,0)</f>
        <v>0</v>
      </c>
      <c r="BF141" s="216">
        <f>IF(N141="snížená",J141,0)</f>
        <v>0</v>
      </c>
      <c r="BG141" s="216">
        <f>IF(N141="zákl. přenesená",J141,0)</f>
        <v>0</v>
      </c>
      <c r="BH141" s="216">
        <f>IF(N141="sníž. přenesená",J141,0)</f>
        <v>0</v>
      </c>
      <c r="BI141" s="216">
        <f>IF(N141="nulová",J141,0)</f>
        <v>0</v>
      </c>
      <c r="BJ141" s="18" t="s">
        <v>86</v>
      </c>
      <c r="BK141" s="216">
        <f>ROUND(I141*H141,2)</f>
        <v>0</v>
      </c>
      <c r="BL141" s="18" t="s">
        <v>171</v>
      </c>
      <c r="BM141" s="215" t="s">
        <v>2735</v>
      </c>
    </row>
    <row r="142" spans="1:65" s="2" customFormat="1" ht="409.5">
      <c r="A142" s="35"/>
      <c r="B142" s="36"/>
      <c r="C142" s="37"/>
      <c r="D142" s="217" t="s">
        <v>173</v>
      </c>
      <c r="E142" s="37"/>
      <c r="F142" s="253" t="s">
        <v>251</v>
      </c>
      <c r="G142" s="37"/>
      <c r="H142" s="37"/>
      <c r="I142" s="116"/>
      <c r="J142" s="37"/>
      <c r="K142" s="37"/>
      <c r="L142" s="40"/>
      <c r="M142" s="219"/>
      <c r="N142" s="220"/>
      <c r="O142" s="72"/>
      <c r="P142" s="72"/>
      <c r="Q142" s="72"/>
      <c r="R142" s="72"/>
      <c r="S142" s="72"/>
      <c r="T142" s="73"/>
      <c r="U142" s="35"/>
      <c r="V142" s="35"/>
      <c r="W142" s="35"/>
      <c r="X142" s="35"/>
      <c r="Y142" s="35"/>
      <c r="Z142" s="35"/>
      <c r="AA142" s="35"/>
      <c r="AB142" s="35"/>
      <c r="AC142" s="35"/>
      <c r="AD142" s="35"/>
      <c r="AE142" s="35"/>
      <c r="AT142" s="18" t="s">
        <v>173</v>
      </c>
      <c r="AU142" s="18" t="s">
        <v>88</v>
      </c>
    </row>
    <row r="143" spans="1:65" s="13" customFormat="1" ht="11.25">
      <c r="B143" s="221"/>
      <c r="C143" s="222"/>
      <c r="D143" s="217" t="s">
        <v>175</v>
      </c>
      <c r="E143" s="223" t="s">
        <v>1</v>
      </c>
      <c r="F143" s="224" t="s">
        <v>2736</v>
      </c>
      <c r="G143" s="222"/>
      <c r="H143" s="225">
        <v>57.72</v>
      </c>
      <c r="I143" s="226"/>
      <c r="J143" s="222"/>
      <c r="K143" s="222"/>
      <c r="L143" s="227"/>
      <c r="M143" s="228"/>
      <c r="N143" s="229"/>
      <c r="O143" s="229"/>
      <c r="P143" s="229"/>
      <c r="Q143" s="229"/>
      <c r="R143" s="229"/>
      <c r="S143" s="229"/>
      <c r="T143" s="230"/>
      <c r="AT143" s="231" t="s">
        <v>175</v>
      </c>
      <c r="AU143" s="231" t="s">
        <v>88</v>
      </c>
      <c r="AV143" s="13" t="s">
        <v>88</v>
      </c>
      <c r="AW143" s="13" t="s">
        <v>33</v>
      </c>
      <c r="AX143" s="13" t="s">
        <v>86</v>
      </c>
      <c r="AY143" s="231" t="s">
        <v>164</v>
      </c>
    </row>
    <row r="144" spans="1:65" s="2" customFormat="1" ht="60" customHeight="1">
      <c r="A144" s="35"/>
      <c r="B144" s="36"/>
      <c r="C144" s="204" t="s">
        <v>220</v>
      </c>
      <c r="D144" s="204" t="s">
        <v>166</v>
      </c>
      <c r="E144" s="205" t="s">
        <v>2600</v>
      </c>
      <c r="F144" s="206" t="s">
        <v>2601</v>
      </c>
      <c r="G144" s="207" t="s">
        <v>169</v>
      </c>
      <c r="H144" s="208">
        <v>13.32</v>
      </c>
      <c r="I144" s="209"/>
      <c r="J144" s="210">
        <f>ROUND(I144*H144,2)</f>
        <v>0</v>
      </c>
      <c r="K144" s="206" t="s">
        <v>170</v>
      </c>
      <c r="L144" s="40"/>
      <c r="M144" s="211" t="s">
        <v>1</v>
      </c>
      <c r="N144" s="212" t="s">
        <v>43</v>
      </c>
      <c r="O144" s="72"/>
      <c r="P144" s="213">
        <f>O144*H144</f>
        <v>0</v>
      </c>
      <c r="Q144" s="213">
        <v>0</v>
      </c>
      <c r="R144" s="213">
        <f>Q144*H144</f>
        <v>0</v>
      </c>
      <c r="S144" s="213">
        <v>0</v>
      </c>
      <c r="T144" s="214">
        <f>S144*H144</f>
        <v>0</v>
      </c>
      <c r="U144" s="35"/>
      <c r="V144" s="35"/>
      <c r="W144" s="35"/>
      <c r="X144" s="35"/>
      <c r="Y144" s="35"/>
      <c r="Z144" s="35"/>
      <c r="AA144" s="35"/>
      <c r="AB144" s="35"/>
      <c r="AC144" s="35"/>
      <c r="AD144" s="35"/>
      <c r="AE144" s="35"/>
      <c r="AR144" s="215" t="s">
        <v>171</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171</v>
      </c>
      <c r="BM144" s="215" t="s">
        <v>2737</v>
      </c>
    </row>
    <row r="145" spans="1:65" s="2" customFormat="1" ht="87.75">
      <c r="A145" s="35"/>
      <c r="B145" s="36"/>
      <c r="C145" s="37"/>
      <c r="D145" s="217" t="s">
        <v>173</v>
      </c>
      <c r="E145" s="37"/>
      <c r="F145" s="218" t="s">
        <v>2603</v>
      </c>
      <c r="G145" s="37"/>
      <c r="H145" s="37"/>
      <c r="I145" s="116"/>
      <c r="J145" s="37"/>
      <c r="K145" s="37"/>
      <c r="L145" s="40"/>
      <c r="M145" s="219"/>
      <c r="N145" s="220"/>
      <c r="O145" s="72"/>
      <c r="P145" s="72"/>
      <c r="Q145" s="72"/>
      <c r="R145" s="72"/>
      <c r="S145" s="72"/>
      <c r="T145" s="73"/>
      <c r="U145" s="35"/>
      <c r="V145" s="35"/>
      <c r="W145" s="35"/>
      <c r="X145" s="35"/>
      <c r="Y145" s="35"/>
      <c r="Z145" s="35"/>
      <c r="AA145" s="35"/>
      <c r="AB145" s="35"/>
      <c r="AC145" s="35"/>
      <c r="AD145" s="35"/>
      <c r="AE145" s="35"/>
      <c r="AT145" s="18" t="s">
        <v>173</v>
      </c>
      <c r="AU145" s="18" t="s">
        <v>88</v>
      </c>
    </row>
    <row r="146" spans="1:65" s="14" customFormat="1" ht="11.25">
      <c r="B146" s="232"/>
      <c r="C146" s="233"/>
      <c r="D146" s="217" t="s">
        <v>175</v>
      </c>
      <c r="E146" s="234" t="s">
        <v>1</v>
      </c>
      <c r="F146" s="235" t="s">
        <v>2604</v>
      </c>
      <c r="G146" s="233"/>
      <c r="H146" s="234" t="s">
        <v>1</v>
      </c>
      <c r="I146" s="236"/>
      <c r="J146" s="233"/>
      <c r="K146" s="233"/>
      <c r="L146" s="237"/>
      <c r="M146" s="238"/>
      <c r="N146" s="239"/>
      <c r="O146" s="239"/>
      <c r="P146" s="239"/>
      <c r="Q146" s="239"/>
      <c r="R146" s="239"/>
      <c r="S146" s="239"/>
      <c r="T146" s="240"/>
      <c r="AT146" s="241" t="s">
        <v>175</v>
      </c>
      <c r="AU146" s="241" t="s">
        <v>88</v>
      </c>
      <c r="AV146" s="14" t="s">
        <v>86</v>
      </c>
      <c r="AW146" s="14" t="s">
        <v>33</v>
      </c>
      <c r="AX146" s="14" t="s">
        <v>78</v>
      </c>
      <c r="AY146" s="241" t="s">
        <v>164</v>
      </c>
    </row>
    <row r="147" spans="1:65" s="13" customFormat="1" ht="11.25">
      <c r="B147" s="221"/>
      <c r="C147" s="222"/>
      <c r="D147" s="217" t="s">
        <v>175</v>
      </c>
      <c r="E147" s="223" t="s">
        <v>1</v>
      </c>
      <c r="F147" s="224" t="s">
        <v>2730</v>
      </c>
      <c r="G147" s="222"/>
      <c r="H147" s="225">
        <v>13.32</v>
      </c>
      <c r="I147" s="226"/>
      <c r="J147" s="222"/>
      <c r="K147" s="222"/>
      <c r="L147" s="227"/>
      <c r="M147" s="228"/>
      <c r="N147" s="229"/>
      <c r="O147" s="229"/>
      <c r="P147" s="229"/>
      <c r="Q147" s="229"/>
      <c r="R147" s="229"/>
      <c r="S147" s="229"/>
      <c r="T147" s="230"/>
      <c r="AT147" s="231" t="s">
        <v>175</v>
      </c>
      <c r="AU147" s="231" t="s">
        <v>88</v>
      </c>
      <c r="AV147" s="13" t="s">
        <v>88</v>
      </c>
      <c r="AW147" s="13" t="s">
        <v>33</v>
      </c>
      <c r="AX147" s="13" t="s">
        <v>86</v>
      </c>
      <c r="AY147" s="231" t="s">
        <v>164</v>
      </c>
    </row>
    <row r="148" spans="1:65" s="2" customFormat="1" ht="36" customHeight="1">
      <c r="A148" s="35"/>
      <c r="B148" s="36"/>
      <c r="C148" s="204" t="s">
        <v>226</v>
      </c>
      <c r="D148" s="204" t="s">
        <v>166</v>
      </c>
      <c r="E148" s="205" t="s">
        <v>253</v>
      </c>
      <c r="F148" s="206" t="s">
        <v>254</v>
      </c>
      <c r="G148" s="207" t="s">
        <v>255</v>
      </c>
      <c r="H148" s="208">
        <v>74</v>
      </c>
      <c r="I148" s="209"/>
      <c r="J148" s="210">
        <f>ROUND(I148*H148,2)</f>
        <v>0</v>
      </c>
      <c r="K148" s="206" t="s">
        <v>170</v>
      </c>
      <c r="L148" s="40"/>
      <c r="M148" s="211" t="s">
        <v>1</v>
      </c>
      <c r="N148" s="212" t="s">
        <v>43</v>
      </c>
      <c r="O148" s="72"/>
      <c r="P148" s="213">
        <f>O148*H148</f>
        <v>0</v>
      </c>
      <c r="Q148" s="213">
        <v>0</v>
      </c>
      <c r="R148" s="213">
        <f>Q148*H148</f>
        <v>0</v>
      </c>
      <c r="S148" s="213">
        <v>0</v>
      </c>
      <c r="T148" s="214">
        <f>S148*H148</f>
        <v>0</v>
      </c>
      <c r="U148" s="35"/>
      <c r="V148" s="35"/>
      <c r="W148" s="35"/>
      <c r="X148" s="35"/>
      <c r="Y148" s="35"/>
      <c r="Z148" s="35"/>
      <c r="AA148" s="35"/>
      <c r="AB148" s="35"/>
      <c r="AC148" s="35"/>
      <c r="AD148" s="35"/>
      <c r="AE148" s="35"/>
      <c r="AR148" s="215" t="s">
        <v>171</v>
      </c>
      <c r="AT148" s="215" t="s">
        <v>166</v>
      </c>
      <c r="AU148" s="215" t="s">
        <v>88</v>
      </c>
      <c r="AY148" s="18" t="s">
        <v>164</v>
      </c>
      <c r="BE148" s="216">
        <f>IF(N148="základní",J148,0)</f>
        <v>0</v>
      </c>
      <c r="BF148" s="216">
        <f>IF(N148="snížená",J148,0)</f>
        <v>0</v>
      </c>
      <c r="BG148" s="216">
        <f>IF(N148="zákl. přenesená",J148,0)</f>
        <v>0</v>
      </c>
      <c r="BH148" s="216">
        <f>IF(N148="sníž. přenesená",J148,0)</f>
        <v>0</v>
      </c>
      <c r="BI148" s="216">
        <f>IF(N148="nulová",J148,0)</f>
        <v>0</v>
      </c>
      <c r="BJ148" s="18" t="s">
        <v>86</v>
      </c>
      <c r="BK148" s="216">
        <f>ROUND(I148*H148,2)</f>
        <v>0</v>
      </c>
      <c r="BL148" s="18" t="s">
        <v>171</v>
      </c>
      <c r="BM148" s="215" t="s">
        <v>2738</v>
      </c>
    </row>
    <row r="149" spans="1:65" s="2" customFormat="1" ht="117">
      <c r="A149" s="35"/>
      <c r="B149" s="36"/>
      <c r="C149" s="37"/>
      <c r="D149" s="217" t="s">
        <v>173</v>
      </c>
      <c r="E149" s="37"/>
      <c r="F149" s="218" t="s">
        <v>257</v>
      </c>
      <c r="G149" s="37"/>
      <c r="H149" s="37"/>
      <c r="I149" s="116"/>
      <c r="J149" s="37"/>
      <c r="K149" s="37"/>
      <c r="L149" s="40"/>
      <c r="M149" s="219"/>
      <c r="N149" s="220"/>
      <c r="O149" s="72"/>
      <c r="P149" s="72"/>
      <c r="Q149" s="72"/>
      <c r="R149" s="72"/>
      <c r="S149" s="72"/>
      <c r="T149" s="73"/>
      <c r="U149" s="35"/>
      <c r="V149" s="35"/>
      <c r="W149" s="35"/>
      <c r="X149" s="35"/>
      <c r="Y149" s="35"/>
      <c r="Z149" s="35"/>
      <c r="AA149" s="35"/>
      <c r="AB149" s="35"/>
      <c r="AC149" s="35"/>
      <c r="AD149" s="35"/>
      <c r="AE149" s="35"/>
      <c r="AT149" s="18" t="s">
        <v>173</v>
      </c>
      <c r="AU149" s="18" t="s">
        <v>88</v>
      </c>
    </row>
    <row r="150" spans="1:65" s="13" customFormat="1" ht="11.25">
      <c r="B150" s="221"/>
      <c r="C150" s="222"/>
      <c r="D150" s="217" t="s">
        <v>175</v>
      </c>
      <c r="E150" s="223" t="s">
        <v>1</v>
      </c>
      <c r="F150" s="224" t="s">
        <v>2739</v>
      </c>
      <c r="G150" s="222"/>
      <c r="H150" s="225">
        <v>74</v>
      </c>
      <c r="I150" s="226"/>
      <c r="J150" s="222"/>
      <c r="K150" s="222"/>
      <c r="L150" s="227"/>
      <c r="M150" s="228"/>
      <c r="N150" s="229"/>
      <c r="O150" s="229"/>
      <c r="P150" s="229"/>
      <c r="Q150" s="229"/>
      <c r="R150" s="229"/>
      <c r="S150" s="229"/>
      <c r="T150" s="230"/>
      <c r="AT150" s="231" t="s">
        <v>175</v>
      </c>
      <c r="AU150" s="231" t="s">
        <v>88</v>
      </c>
      <c r="AV150" s="13" t="s">
        <v>88</v>
      </c>
      <c r="AW150" s="13" t="s">
        <v>33</v>
      </c>
      <c r="AX150" s="13" t="s">
        <v>86</v>
      </c>
      <c r="AY150" s="231" t="s">
        <v>164</v>
      </c>
    </row>
    <row r="151" spans="1:65" s="12" customFormat="1" ht="22.9" customHeight="1">
      <c r="B151" s="188"/>
      <c r="C151" s="189"/>
      <c r="D151" s="190" t="s">
        <v>77</v>
      </c>
      <c r="E151" s="202" t="s">
        <v>213</v>
      </c>
      <c r="F151" s="202" t="s">
        <v>2615</v>
      </c>
      <c r="G151" s="189"/>
      <c r="H151" s="189"/>
      <c r="I151" s="192"/>
      <c r="J151" s="203">
        <f>BK151</f>
        <v>0</v>
      </c>
      <c r="K151" s="189"/>
      <c r="L151" s="194"/>
      <c r="M151" s="195"/>
      <c r="N151" s="196"/>
      <c r="O151" s="196"/>
      <c r="P151" s="197">
        <f>SUM(P152:P169)</f>
        <v>0</v>
      </c>
      <c r="Q151" s="196"/>
      <c r="R151" s="197">
        <f>SUM(R152:R169)</f>
        <v>0.323853</v>
      </c>
      <c r="S151" s="196"/>
      <c r="T151" s="198">
        <f>SUM(T152:T169)</f>
        <v>0</v>
      </c>
      <c r="AR151" s="199" t="s">
        <v>86</v>
      </c>
      <c r="AT151" s="200" t="s">
        <v>77</v>
      </c>
      <c r="AU151" s="200" t="s">
        <v>86</v>
      </c>
      <c r="AY151" s="199" t="s">
        <v>164</v>
      </c>
      <c r="BK151" s="201">
        <f>SUM(BK152:BK169)</f>
        <v>0</v>
      </c>
    </row>
    <row r="152" spans="1:65" s="2" customFormat="1" ht="36" customHeight="1">
      <c r="A152" s="35"/>
      <c r="B152" s="36"/>
      <c r="C152" s="204" t="s">
        <v>235</v>
      </c>
      <c r="D152" s="204" t="s">
        <v>166</v>
      </c>
      <c r="E152" s="205" t="s">
        <v>2740</v>
      </c>
      <c r="F152" s="206" t="s">
        <v>2741</v>
      </c>
      <c r="G152" s="207" t="s">
        <v>262</v>
      </c>
      <c r="H152" s="208">
        <v>74</v>
      </c>
      <c r="I152" s="209"/>
      <c r="J152" s="210">
        <f>ROUND(I152*H152,2)</f>
        <v>0</v>
      </c>
      <c r="K152" s="206" t="s">
        <v>170</v>
      </c>
      <c r="L152" s="40"/>
      <c r="M152" s="211" t="s">
        <v>1</v>
      </c>
      <c r="N152" s="212" t="s">
        <v>43</v>
      </c>
      <c r="O152" s="72"/>
      <c r="P152" s="213">
        <f>O152*H152</f>
        <v>0</v>
      </c>
      <c r="Q152" s="213">
        <v>0</v>
      </c>
      <c r="R152" s="213">
        <f>Q152*H152</f>
        <v>0</v>
      </c>
      <c r="S152" s="213">
        <v>0</v>
      </c>
      <c r="T152" s="214">
        <f>S152*H152</f>
        <v>0</v>
      </c>
      <c r="U152" s="35"/>
      <c r="V152" s="35"/>
      <c r="W152" s="35"/>
      <c r="X152" s="35"/>
      <c r="Y152" s="35"/>
      <c r="Z152" s="35"/>
      <c r="AA152" s="35"/>
      <c r="AB152" s="35"/>
      <c r="AC152" s="35"/>
      <c r="AD152" s="35"/>
      <c r="AE152" s="35"/>
      <c r="AR152" s="215" t="s">
        <v>171</v>
      </c>
      <c r="AT152" s="215" t="s">
        <v>166</v>
      </c>
      <c r="AU152" s="215" t="s">
        <v>88</v>
      </c>
      <c r="AY152" s="18" t="s">
        <v>164</v>
      </c>
      <c r="BE152" s="216">
        <f>IF(N152="základní",J152,0)</f>
        <v>0</v>
      </c>
      <c r="BF152" s="216">
        <f>IF(N152="snížená",J152,0)</f>
        <v>0</v>
      </c>
      <c r="BG152" s="216">
        <f>IF(N152="zákl. přenesená",J152,0)</f>
        <v>0</v>
      </c>
      <c r="BH152" s="216">
        <f>IF(N152="sníž. přenesená",J152,0)</f>
        <v>0</v>
      </c>
      <c r="BI152" s="216">
        <f>IF(N152="nulová",J152,0)</f>
        <v>0</v>
      </c>
      <c r="BJ152" s="18" t="s">
        <v>86</v>
      </c>
      <c r="BK152" s="216">
        <f>ROUND(I152*H152,2)</f>
        <v>0</v>
      </c>
      <c r="BL152" s="18" t="s">
        <v>171</v>
      </c>
      <c r="BM152" s="215" t="s">
        <v>2742</v>
      </c>
    </row>
    <row r="153" spans="1:65" s="2" customFormat="1" ht="16.5" customHeight="1">
      <c r="A153" s="35"/>
      <c r="B153" s="36"/>
      <c r="C153" s="265" t="s">
        <v>240</v>
      </c>
      <c r="D153" s="265" t="s">
        <v>420</v>
      </c>
      <c r="E153" s="266" t="s">
        <v>2743</v>
      </c>
      <c r="F153" s="267" t="s">
        <v>2744</v>
      </c>
      <c r="G153" s="268" t="s">
        <v>262</v>
      </c>
      <c r="H153" s="269">
        <v>74</v>
      </c>
      <c r="I153" s="270"/>
      <c r="J153" s="271">
        <f>ROUND(I153*H153,2)</f>
        <v>0</v>
      </c>
      <c r="K153" s="267" t="s">
        <v>467</v>
      </c>
      <c r="L153" s="272"/>
      <c r="M153" s="273" t="s">
        <v>1</v>
      </c>
      <c r="N153" s="274" t="s">
        <v>43</v>
      </c>
      <c r="O153" s="72"/>
      <c r="P153" s="213">
        <f>O153*H153</f>
        <v>0</v>
      </c>
      <c r="Q153" s="213">
        <v>2.7999999999999998E-4</v>
      </c>
      <c r="R153" s="213">
        <f>Q153*H153</f>
        <v>2.0719999999999999E-2</v>
      </c>
      <c r="S153" s="213">
        <v>0</v>
      </c>
      <c r="T153" s="214">
        <f>S153*H153</f>
        <v>0</v>
      </c>
      <c r="U153" s="35"/>
      <c r="V153" s="35"/>
      <c r="W153" s="35"/>
      <c r="X153" s="35"/>
      <c r="Y153" s="35"/>
      <c r="Z153" s="35"/>
      <c r="AA153" s="35"/>
      <c r="AB153" s="35"/>
      <c r="AC153" s="35"/>
      <c r="AD153" s="35"/>
      <c r="AE153" s="35"/>
      <c r="AR153" s="215" t="s">
        <v>213</v>
      </c>
      <c r="AT153" s="215" t="s">
        <v>420</v>
      </c>
      <c r="AU153" s="215" t="s">
        <v>88</v>
      </c>
      <c r="AY153" s="18" t="s">
        <v>164</v>
      </c>
      <c r="BE153" s="216">
        <f>IF(N153="základní",J153,0)</f>
        <v>0</v>
      </c>
      <c r="BF153" s="216">
        <f>IF(N153="snížená",J153,0)</f>
        <v>0</v>
      </c>
      <c r="BG153" s="216">
        <f>IF(N153="zákl. přenesená",J153,0)</f>
        <v>0</v>
      </c>
      <c r="BH153" s="216">
        <f>IF(N153="sníž. přenesená",J153,0)</f>
        <v>0</v>
      </c>
      <c r="BI153" s="216">
        <f>IF(N153="nulová",J153,0)</f>
        <v>0</v>
      </c>
      <c r="BJ153" s="18" t="s">
        <v>86</v>
      </c>
      <c r="BK153" s="216">
        <f>ROUND(I153*H153,2)</f>
        <v>0</v>
      </c>
      <c r="BL153" s="18" t="s">
        <v>171</v>
      </c>
      <c r="BM153" s="215" t="s">
        <v>2745</v>
      </c>
    </row>
    <row r="154" spans="1:65" s="2" customFormat="1" ht="24" customHeight="1">
      <c r="A154" s="35"/>
      <c r="B154" s="36"/>
      <c r="C154" s="265" t="s">
        <v>247</v>
      </c>
      <c r="D154" s="265" t="s">
        <v>420</v>
      </c>
      <c r="E154" s="266" t="s">
        <v>2746</v>
      </c>
      <c r="F154" s="267" t="s">
        <v>2747</v>
      </c>
      <c r="G154" s="268" t="s">
        <v>262</v>
      </c>
      <c r="H154" s="269">
        <v>1.5</v>
      </c>
      <c r="I154" s="270"/>
      <c r="J154" s="271">
        <f>ROUND(I154*H154,2)</f>
        <v>0</v>
      </c>
      <c r="K154" s="267" t="s">
        <v>170</v>
      </c>
      <c r="L154" s="272"/>
      <c r="M154" s="273" t="s">
        <v>1</v>
      </c>
      <c r="N154" s="274" t="s">
        <v>43</v>
      </c>
      <c r="O154" s="72"/>
      <c r="P154" s="213">
        <f>O154*H154</f>
        <v>0</v>
      </c>
      <c r="Q154" s="213">
        <v>7.2000000000000005E-4</v>
      </c>
      <c r="R154" s="213">
        <f>Q154*H154</f>
        <v>1.08E-3</v>
      </c>
      <c r="S154" s="213">
        <v>0</v>
      </c>
      <c r="T154" s="214">
        <f>S154*H154</f>
        <v>0</v>
      </c>
      <c r="U154" s="35"/>
      <c r="V154" s="35"/>
      <c r="W154" s="35"/>
      <c r="X154" s="35"/>
      <c r="Y154" s="35"/>
      <c r="Z154" s="35"/>
      <c r="AA154" s="35"/>
      <c r="AB154" s="35"/>
      <c r="AC154" s="35"/>
      <c r="AD154" s="35"/>
      <c r="AE154" s="35"/>
      <c r="AR154" s="215" t="s">
        <v>213</v>
      </c>
      <c r="AT154" s="215" t="s">
        <v>420</v>
      </c>
      <c r="AU154" s="215" t="s">
        <v>88</v>
      </c>
      <c r="AY154" s="18" t="s">
        <v>164</v>
      </c>
      <c r="BE154" s="216">
        <f>IF(N154="základní",J154,0)</f>
        <v>0</v>
      </c>
      <c r="BF154" s="216">
        <f>IF(N154="snížená",J154,0)</f>
        <v>0</v>
      </c>
      <c r="BG154" s="216">
        <f>IF(N154="zákl. přenesená",J154,0)</f>
        <v>0</v>
      </c>
      <c r="BH154" s="216">
        <f>IF(N154="sníž. přenesená",J154,0)</f>
        <v>0</v>
      </c>
      <c r="BI154" s="216">
        <f>IF(N154="nulová",J154,0)</f>
        <v>0</v>
      </c>
      <c r="BJ154" s="18" t="s">
        <v>86</v>
      </c>
      <c r="BK154" s="216">
        <f>ROUND(I154*H154,2)</f>
        <v>0</v>
      </c>
      <c r="BL154" s="18" t="s">
        <v>171</v>
      </c>
      <c r="BM154" s="215" t="s">
        <v>2748</v>
      </c>
    </row>
    <row r="155" spans="1:65" s="14" customFormat="1" ht="11.25">
      <c r="B155" s="232"/>
      <c r="C155" s="233"/>
      <c r="D155" s="217" t="s">
        <v>175</v>
      </c>
      <c r="E155" s="234" t="s">
        <v>1</v>
      </c>
      <c r="F155" s="235" t="s">
        <v>2749</v>
      </c>
      <c r="G155" s="233"/>
      <c r="H155" s="234" t="s">
        <v>1</v>
      </c>
      <c r="I155" s="236"/>
      <c r="J155" s="233"/>
      <c r="K155" s="233"/>
      <c r="L155" s="237"/>
      <c r="M155" s="238"/>
      <c r="N155" s="239"/>
      <c r="O155" s="239"/>
      <c r="P155" s="239"/>
      <c r="Q155" s="239"/>
      <c r="R155" s="239"/>
      <c r="S155" s="239"/>
      <c r="T155" s="240"/>
      <c r="AT155" s="241" t="s">
        <v>175</v>
      </c>
      <c r="AU155" s="241" t="s">
        <v>88</v>
      </c>
      <c r="AV155" s="14" t="s">
        <v>86</v>
      </c>
      <c r="AW155" s="14" t="s">
        <v>33</v>
      </c>
      <c r="AX155" s="14" t="s">
        <v>78</v>
      </c>
      <c r="AY155" s="241" t="s">
        <v>164</v>
      </c>
    </row>
    <row r="156" spans="1:65" s="13" customFormat="1" ht="11.25">
      <c r="B156" s="221"/>
      <c r="C156" s="222"/>
      <c r="D156" s="217" t="s">
        <v>175</v>
      </c>
      <c r="E156" s="223" t="s">
        <v>1</v>
      </c>
      <c r="F156" s="224" t="s">
        <v>2750</v>
      </c>
      <c r="G156" s="222"/>
      <c r="H156" s="225">
        <v>1.5</v>
      </c>
      <c r="I156" s="226"/>
      <c r="J156" s="222"/>
      <c r="K156" s="222"/>
      <c r="L156" s="227"/>
      <c r="M156" s="228"/>
      <c r="N156" s="229"/>
      <c r="O156" s="229"/>
      <c r="P156" s="229"/>
      <c r="Q156" s="229"/>
      <c r="R156" s="229"/>
      <c r="S156" s="229"/>
      <c r="T156" s="230"/>
      <c r="AT156" s="231" t="s">
        <v>175</v>
      </c>
      <c r="AU156" s="231" t="s">
        <v>88</v>
      </c>
      <c r="AV156" s="13" t="s">
        <v>88</v>
      </c>
      <c r="AW156" s="13" t="s">
        <v>33</v>
      </c>
      <c r="AX156" s="13" t="s">
        <v>86</v>
      </c>
      <c r="AY156" s="231" t="s">
        <v>164</v>
      </c>
    </row>
    <row r="157" spans="1:65" s="2" customFormat="1" ht="36" customHeight="1">
      <c r="A157" s="35"/>
      <c r="B157" s="36"/>
      <c r="C157" s="204" t="s">
        <v>252</v>
      </c>
      <c r="D157" s="204" t="s">
        <v>166</v>
      </c>
      <c r="E157" s="205" t="s">
        <v>2751</v>
      </c>
      <c r="F157" s="206" t="s">
        <v>2752</v>
      </c>
      <c r="G157" s="207" t="s">
        <v>395</v>
      </c>
      <c r="H157" s="208">
        <v>2</v>
      </c>
      <c r="I157" s="209"/>
      <c r="J157" s="210">
        <f t="shared" ref="J157:J169" si="0">ROUND(I157*H157,2)</f>
        <v>0</v>
      </c>
      <c r="K157" s="206" t="s">
        <v>170</v>
      </c>
      <c r="L157" s="40"/>
      <c r="M157" s="211" t="s">
        <v>1</v>
      </c>
      <c r="N157" s="212" t="s">
        <v>43</v>
      </c>
      <c r="O157" s="72"/>
      <c r="P157" s="213">
        <f t="shared" ref="P157:P169" si="1">O157*H157</f>
        <v>0</v>
      </c>
      <c r="Q157" s="213">
        <v>0</v>
      </c>
      <c r="R157" s="213">
        <f t="shared" ref="R157:R169" si="2">Q157*H157</f>
        <v>0</v>
      </c>
      <c r="S157" s="213">
        <v>0</v>
      </c>
      <c r="T157" s="214">
        <f t="shared" ref="T157:T169" si="3">S157*H157</f>
        <v>0</v>
      </c>
      <c r="U157" s="35"/>
      <c r="V157" s="35"/>
      <c r="W157" s="35"/>
      <c r="X157" s="35"/>
      <c r="Y157" s="35"/>
      <c r="Z157" s="35"/>
      <c r="AA157" s="35"/>
      <c r="AB157" s="35"/>
      <c r="AC157" s="35"/>
      <c r="AD157" s="35"/>
      <c r="AE157" s="35"/>
      <c r="AR157" s="215" t="s">
        <v>171</v>
      </c>
      <c r="AT157" s="215" t="s">
        <v>166</v>
      </c>
      <c r="AU157" s="215" t="s">
        <v>88</v>
      </c>
      <c r="AY157" s="18" t="s">
        <v>164</v>
      </c>
      <c r="BE157" s="216">
        <f t="shared" ref="BE157:BE169" si="4">IF(N157="základní",J157,0)</f>
        <v>0</v>
      </c>
      <c r="BF157" s="216">
        <f t="shared" ref="BF157:BF169" si="5">IF(N157="snížená",J157,0)</f>
        <v>0</v>
      </c>
      <c r="BG157" s="216">
        <f t="shared" ref="BG157:BG169" si="6">IF(N157="zákl. přenesená",J157,0)</f>
        <v>0</v>
      </c>
      <c r="BH157" s="216">
        <f t="shared" ref="BH157:BH169" si="7">IF(N157="sníž. přenesená",J157,0)</f>
        <v>0</v>
      </c>
      <c r="BI157" s="216">
        <f t="shared" ref="BI157:BI169" si="8">IF(N157="nulová",J157,0)</f>
        <v>0</v>
      </c>
      <c r="BJ157" s="18" t="s">
        <v>86</v>
      </c>
      <c r="BK157" s="216">
        <f t="shared" ref="BK157:BK169" si="9">ROUND(I157*H157,2)</f>
        <v>0</v>
      </c>
      <c r="BL157" s="18" t="s">
        <v>171</v>
      </c>
      <c r="BM157" s="215" t="s">
        <v>2753</v>
      </c>
    </row>
    <row r="158" spans="1:65" s="2" customFormat="1" ht="16.5" customHeight="1">
      <c r="A158" s="35"/>
      <c r="B158" s="36"/>
      <c r="C158" s="265" t="s">
        <v>8</v>
      </c>
      <c r="D158" s="265" t="s">
        <v>420</v>
      </c>
      <c r="E158" s="266" t="s">
        <v>2754</v>
      </c>
      <c r="F158" s="267" t="s">
        <v>2755</v>
      </c>
      <c r="G158" s="268" t="s">
        <v>395</v>
      </c>
      <c r="H158" s="269">
        <v>2</v>
      </c>
      <c r="I158" s="270"/>
      <c r="J158" s="271">
        <f t="shared" si="0"/>
        <v>0</v>
      </c>
      <c r="K158" s="267" t="s">
        <v>170</v>
      </c>
      <c r="L158" s="272"/>
      <c r="M158" s="273" t="s">
        <v>1</v>
      </c>
      <c r="N158" s="274" t="s">
        <v>43</v>
      </c>
      <c r="O158" s="72"/>
      <c r="P158" s="213">
        <f t="shared" si="1"/>
        <v>0</v>
      </c>
      <c r="Q158" s="213">
        <v>5.0000000000000002E-5</v>
      </c>
      <c r="R158" s="213">
        <f t="shared" si="2"/>
        <v>1E-4</v>
      </c>
      <c r="S158" s="213">
        <v>0</v>
      </c>
      <c r="T158" s="214">
        <f t="shared" si="3"/>
        <v>0</v>
      </c>
      <c r="U158" s="35"/>
      <c r="V158" s="35"/>
      <c r="W158" s="35"/>
      <c r="X158" s="35"/>
      <c r="Y158" s="35"/>
      <c r="Z158" s="35"/>
      <c r="AA158" s="35"/>
      <c r="AB158" s="35"/>
      <c r="AC158" s="35"/>
      <c r="AD158" s="35"/>
      <c r="AE158" s="35"/>
      <c r="AR158" s="215" t="s">
        <v>213</v>
      </c>
      <c r="AT158" s="215" t="s">
        <v>420</v>
      </c>
      <c r="AU158" s="215" t="s">
        <v>88</v>
      </c>
      <c r="AY158" s="18" t="s">
        <v>164</v>
      </c>
      <c r="BE158" s="216">
        <f t="shared" si="4"/>
        <v>0</v>
      </c>
      <c r="BF158" s="216">
        <f t="shared" si="5"/>
        <v>0</v>
      </c>
      <c r="BG158" s="216">
        <f t="shared" si="6"/>
        <v>0</v>
      </c>
      <c r="BH158" s="216">
        <f t="shared" si="7"/>
        <v>0</v>
      </c>
      <c r="BI158" s="216">
        <f t="shared" si="8"/>
        <v>0</v>
      </c>
      <c r="BJ158" s="18" t="s">
        <v>86</v>
      </c>
      <c r="BK158" s="216">
        <f t="shared" si="9"/>
        <v>0</v>
      </c>
      <c r="BL158" s="18" t="s">
        <v>171</v>
      </c>
      <c r="BM158" s="215" t="s">
        <v>2756</v>
      </c>
    </row>
    <row r="159" spans="1:65" s="2" customFormat="1" ht="36" customHeight="1">
      <c r="A159" s="35"/>
      <c r="B159" s="36"/>
      <c r="C159" s="204" t="s">
        <v>269</v>
      </c>
      <c r="D159" s="204" t="s">
        <v>166</v>
      </c>
      <c r="E159" s="205" t="s">
        <v>2757</v>
      </c>
      <c r="F159" s="206" t="s">
        <v>2758</v>
      </c>
      <c r="G159" s="207" t="s">
        <v>395</v>
      </c>
      <c r="H159" s="208">
        <v>3</v>
      </c>
      <c r="I159" s="209"/>
      <c r="J159" s="210">
        <f t="shared" si="0"/>
        <v>0</v>
      </c>
      <c r="K159" s="206" t="s">
        <v>170</v>
      </c>
      <c r="L159" s="40"/>
      <c r="M159" s="211" t="s">
        <v>1</v>
      </c>
      <c r="N159" s="212" t="s">
        <v>43</v>
      </c>
      <c r="O159" s="72"/>
      <c r="P159" s="213">
        <f t="shared" si="1"/>
        <v>0</v>
      </c>
      <c r="Q159" s="213">
        <v>0</v>
      </c>
      <c r="R159" s="213">
        <f t="shared" si="2"/>
        <v>0</v>
      </c>
      <c r="S159" s="213">
        <v>0</v>
      </c>
      <c r="T159" s="214">
        <f t="shared" si="3"/>
        <v>0</v>
      </c>
      <c r="U159" s="35"/>
      <c r="V159" s="35"/>
      <c r="W159" s="35"/>
      <c r="X159" s="35"/>
      <c r="Y159" s="35"/>
      <c r="Z159" s="35"/>
      <c r="AA159" s="35"/>
      <c r="AB159" s="35"/>
      <c r="AC159" s="35"/>
      <c r="AD159" s="35"/>
      <c r="AE159" s="35"/>
      <c r="AR159" s="215" t="s">
        <v>171</v>
      </c>
      <c r="AT159" s="215" t="s">
        <v>166</v>
      </c>
      <c r="AU159" s="215" t="s">
        <v>88</v>
      </c>
      <c r="AY159" s="18" t="s">
        <v>164</v>
      </c>
      <c r="BE159" s="216">
        <f t="shared" si="4"/>
        <v>0</v>
      </c>
      <c r="BF159" s="216">
        <f t="shared" si="5"/>
        <v>0</v>
      </c>
      <c r="BG159" s="216">
        <f t="shared" si="6"/>
        <v>0</v>
      </c>
      <c r="BH159" s="216">
        <f t="shared" si="7"/>
        <v>0</v>
      </c>
      <c r="BI159" s="216">
        <f t="shared" si="8"/>
        <v>0</v>
      </c>
      <c r="BJ159" s="18" t="s">
        <v>86</v>
      </c>
      <c r="BK159" s="216">
        <f t="shared" si="9"/>
        <v>0</v>
      </c>
      <c r="BL159" s="18" t="s">
        <v>171</v>
      </c>
      <c r="BM159" s="215" t="s">
        <v>2759</v>
      </c>
    </row>
    <row r="160" spans="1:65" s="2" customFormat="1" ht="16.5" customHeight="1">
      <c r="A160" s="35"/>
      <c r="B160" s="36"/>
      <c r="C160" s="265" t="s">
        <v>274</v>
      </c>
      <c r="D160" s="265" t="s">
        <v>420</v>
      </c>
      <c r="E160" s="266" t="s">
        <v>2760</v>
      </c>
      <c r="F160" s="267" t="s">
        <v>2761</v>
      </c>
      <c r="G160" s="268" t="s">
        <v>395</v>
      </c>
      <c r="H160" s="269">
        <v>3</v>
      </c>
      <c r="I160" s="270"/>
      <c r="J160" s="271">
        <f t="shared" si="0"/>
        <v>0</v>
      </c>
      <c r="K160" s="267" t="s">
        <v>170</v>
      </c>
      <c r="L160" s="272"/>
      <c r="M160" s="273" t="s">
        <v>1</v>
      </c>
      <c r="N160" s="274" t="s">
        <v>43</v>
      </c>
      <c r="O160" s="72"/>
      <c r="P160" s="213">
        <f t="shared" si="1"/>
        <v>0</v>
      </c>
      <c r="Q160" s="213">
        <v>9.0000000000000006E-5</v>
      </c>
      <c r="R160" s="213">
        <f t="shared" si="2"/>
        <v>2.7E-4</v>
      </c>
      <c r="S160" s="213">
        <v>0</v>
      </c>
      <c r="T160" s="214">
        <f t="shared" si="3"/>
        <v>0</v>
      </c>
      <c r="U160" s="35"/>
      <c r="V160" s="35"/>
      <c r="W160" s="35"/>
      <c r="X160" s="35"/>
      <c r="Y160" s="35"/>
      <c r="Z160" s="35"/>
      <c r="AA160" s="35"/>
      <c r="AB160" s="35"/>
      <c r="AC160" s="35"/>
      <c r="AD160" s="35"/>
      <c r="AE160" s="35"/>
      <c r="AR160" s="215" t="s">
        <v>213</v>
      </c>
      <c r="AT160" s="215" t="s">
        <v>420</v>
      </c>
      <c r="AU160" s="215" t="s">
        <v>88</v>
      </c>
      <c r="AY160" s="18" t="s">
        <v>164</v>
      </c>
      <c r="BE160" s="216">
        <f t="shared" si="4"/>
        <v>0</v>
      </c>
      <c r="BF160" s="216">
        <f t="shared" si="5"/>
        <v>0</v>
      </c>
      <c r="BG160" s="216">
        <f t="shared" si="6"/>
        <v>0</v>
      </c>
      <c r="BH160" s="216">
        <f t="shared" si="7"/>
        <v>0</v>
      </c>
      <c r="BI160" s="216">
        <f t="shared" si="8"/>
        <v>0</v>
      </c>
      <c r="BJ160" s="18" t="s">
        <v>86</v>
      </c>
      <c r="BK160" s="216">
        <f t="shared" si="9"/>
        <v>0</v>
      </c>
      <c r="BL160" s="18" t="s">
        <v>171</v>
      </c>
      <c r="BM160" s="215" t="s">
        <v>2762</v>
      </c>
    </row>
    <row r="161" spans="1:65" s="2" customFormat="1" ht="36" customHeight="1">
      <c r="A161" s="35"/>
      <c r="B161" s="36"/>
      <c r="C161" s="204" t="s">
        <v>283</v>
      </c>
      <c r="D161" s="204" t="s">
        <v>166</v>
      </c>
      <c r="E161" s="205" t="s">
        <v>2763</v>
      </c>
      <c r="F161" s="206" t="s">
        <v>2764</v>
      </c>
      <c r="G161" s="207" t="s">
        <v>395</v>
      </c>
      <c r="H161" s="208">
        <v>1</v>
      </c>
      <c r="I161" s="209"/>
      <c r="J161" s="210">
        <f t="shared" si="0"/>
        <v>0</v>
      </c>
      <c r="K161" s="206" t="s">
        <v>170</v>
      </c>
      <c r="L161" s="40"/>
      <c r="M161" s="211" t="s">
        <v>1</v>
      </c>
      <c r="N161" s="212" t="s">
        <v>43</v>
      </c>
      <c r="O161" s="72"/>
      <c r="P161" s="213">
        <f t="shared" si="1"/>
        <v>0</v>
      </c>
      <c r="Q161" s="213">
        <v>0</v>
      </c>
      <c r="R161" s="213">
        <f t="shared" si="2"/>
        <v>0</v>
      </c>
      <c r="S161" s="213">
        <v>0</v>
      </c>
      <c r="T161" s="214">
        <f t="shared" si="3"/>
        <v>0</v>
      </c>
      <c r="U161" s="35"/>
      <c r="V161" s="35"/>
      <c r="W161" s="35"/>
      <c r="X161" s="35"/>
      <c r="Y161" s="35"/>
      <c r="Z161" s="35"/>
      <c r="AA161" s="35"/>
      <c r="AB161" s="35"/>
      <c r="AC161" s="35"/>
      <c r="AD161" s="35"/>
      <c r="AE161" s="35"/>
      <c r="AR161" s="215" t="s">
        <v>171</v>
      </c>
      <c r="AT161" s="215" t="s">
        <v>166</v>
      </c>
      <c r="AU161" s="215" t="s">
        <v>88</v>
      </c>
      <c r="AY161" s="18" t="s">
        <v>164</v>
      </c>
      <c r="BE161" s="216">
        <f t="shared" si="4"/>
        <v>0</v>
      </c>
      <c r="BF161" s="216">
        <f t="shared" si="5"/>
        <v>0</v>
      </c>
      <c r="BG161" s="216">
        <f t="shared" si="6"/>
        <v>0</v>
      </c>
      <c r="BH161" s="216">
        <f t="shared" si="7"/>
        <v>0</v>
      </c>
      <c r="BI161" s="216">
        <f t="shared" si="8"/>
        <v>0</v>
      </c>
      <c r="BJ161" s="18" t="s">
        <v>86</v>
      </c>
      <c r="BK161" s="216">
        <f t="shared" si="9"/>
        <v>0</v>
      </c>
      <c r="BL161" s="18" t="s">
        <v>171</v>
      </c>
      <c r="BM161" s="215" t="s">
        <v>2765</v>
      </c>
    </row>
    <row r="162" spans="1:65" s="2" customFormat="1" ht="16.5" customHeight="1">
      <c r="A162" s="35"/>
      <c r="B162" s="36"/>
      <c r="C162" s="265" t="s">
        <v>288</v>
      </c>
      <c r="D162" s="265" t="s">
        <v>420</v>
      </c>
      <c r="E162" s="266" t="s">
        <v>2766</v>
      </c>
      <c r="F162" s="267" t="s">
        <v>2767</v>
      </c>
      <c r="G162" s="268" t="s">
        <v>395</v>
      </c>
      <c r="H162" s="269">
        <v>1</v>
      </c>
      <c r="I162" s="270"/>
      <c r="J162" s="271">
        <f t="shared" si="0"/>
        <v>0</v>
      </c>
      <c r="K162" s="267" t="s">
        <v>170</v>
      </c>
      <c r="L162" s="272"/>
      <c r="M162" s="273" t="s">
        <v>1</v>
      </c>
      <c r="N162" s="274" t="s">
        <v>43</v>
      </c>
      <c r="O162" s="72"/>
      <c r="P162" s="213">
        <f t="shared" si="1"/>
        <v>0</v>
      </c>
      <c r="Q162" s="213">
        <v>6.3000000000000003E-4</v>
      </c>
      <c r="R162" s="213">
        <f t="shared" si="2"/>
        <v>6.3000000000000003E-4</v>
      </c>
      <c r="S162" s="213">
        <v>0</v>
      </c>
      <c r="T162" s="214">
        <f t="shared" si="3"/>
        <v>0</v>
      </c>
      <c r="U162" s="35"/>
      <c r="V162" s="35"/>
      <c r="W162" s="35"/>
      <c r="X162" s="35"/>
      <c r="Y162" s="35"/>
      <c r="Z162" s="35"/>
      <c r="AA162" s="35"/>
      <c r="AB162" s="35"/>
      <c r="AC162" s="35"/>
      <c r="AD162" s="35"/>
      <c r="AE162" s="35"/>
      <c r="AR162" s="215" t="s">
        <v>213</v>
      </c>
      <c r="AT162" s="215" t="s">
        <v>420</v>
      </c>
      <c r="AU162" s="215" t="s">
        <v>88</v>
      </c>
      <c r="AY162" s="18" t="s">
        <v>164</v>
      </c>
      <c r="BE162" s="216">
        <f t="shared" si="4"/>
        <v>0</v>
      </c>
      <c r="BF162" s="216">
        <f t="shared" si="5"/>
        <v>0</v>
      </c>
      <c r="BG162" s="216">
        <f t="shared" si="6"/>
        <v>0</v>
      </c>
      <c r="BH162" s="216">
        <f t="shared" si="7"/>
        <v>0</v>
      </c>
      <c r="BI162" s="216">
        <f t="shared" si="8"/>
        <v>0</v>
      </c>
      <c r="BJ162" s="18" t="s">
        <v>86</v>
      </c>
      <c r="BK162" s="216">
        <f t="shared" si="9"/>
        <v>0</v>
      </c>
      <c r="BL162" s="18" t="s">
        <v>171</v>
      </c>
      <c r="BM162" s="215" t="s">
        <v>2768</v>
      </c>
    </row>
    <row r="163" spans="1:65" s="2" customFormat="1" ht="16.5" customHeight="1">
      <c r="A163" s="35"/>
      <c r="B163" s="36"/>
      <c r="C163" s="204" t="s">
        <v>294</v>
      </c>
      <c r="D163" s="204" t="s">
        <v>166</v>
      </c>
      <c r="E163" s="205" t="s">
        <v>2769</v>
      </c>
      <c r="F163" s="206" t="s">
        <v>2770</v>
      </c>
      <c r="G163" s="207" t="s">
        <v>262</v>
      </c>
      <c r="H163" s="208">
        <v>74</v>
      </c>
      <c r="I163" s="209"/>
      <c r="J163" s="210">
        <f t="shared" si="0"/>
        <v>0</v>
      </c>
      <c r="K163" s="206" t="s">
        <v>170</v>
      </c>
      <c r="L163" s="40"/>
      <c r="M163" s="211" t="s">
        <v>1</v>
      </c>
      <c r="N163" s="212" t="s">
        <v>43</v>
      </c>
      <c r="O163" s="72"/>
      <c r="P163" s="213">
        <f t="shared" si="1"/>
        <v>0</v>
      </c>
      <c r="Q163" s="213">
        <v>1.9000000000000001E-4</v>
      </c>
      <c r="R163" s="213">
        <f t="shared" si="2"/>
        <v>1.4060000000000001E-2</v>
      </c>
      <c r="S163" s="213">
        <v>0</v>
      </c>
      <c r="T163" s="214">
        <f t="shared" si="3"/>
        <v>0</v>
      </c>
      <c r="U163" s="35"/>
      <c r="V163" s="35"/>
      <c r="W163" s="35"/>
      <c r="X163" s="35"/>
      <c r="Y163" s="35"/>
      <c r="Z163" s="35"/>
      <c r="AA163" s="35"/>
      <c r="AB163" s="35"/>
      <c r="AC163" s="35"/>
      <c r="AD163" s="35"/>
      <c r="AE163" s="35"/>
      <c r="AR163" s="215" t="s">
        <v>171</v>
      </c>
      <c r="AT163" s="215" t="s">
        <v>166</v>
      </c>
      <c r="AU163" s="215" t="s">
        <v>88</v>
      </c>
      <c r="AY163" s="18" t="s">
        <v>164</v>
      </c>
      <c r="BE163" s="216">
        <f t="shared" si="4"/>
        <v>0</v>
      </c>
      <c r="BF163" s="216">
        <f t="shared" si="5"/>
        <v>0</v>
      </c>
      <c r="BG163" s="216">
        <f t="shared" si="6"/>
        <v>0</v>
      </c>
      <c r="BH163" s="216">
        <f t="shared" si="7"/>
        <v>0</v>
      </c>
      <c r="BI163" s="216">
        <f t="shared" si="8"/>
        <v>0</v>
      </c>
      <c r="BJ163" s="18" t="s">
        <v>86</v>
      </c>
      <c r="BK163" s="216">
        <f t="shared" si="9"/>
        <v>0</v>
      </c>
      <c r="BL163" s="18" t="s">
        <v>171</v>
      </c>
      <c r="BM163" s="215" t="s">
        <v>2771</v>
      </c>
    </row>
    <row r="164" spans="1:65" s="2" customFormat="1" ht="16.5" customHeight="1">
      <c r="A164" s="35"/>
      <c r="B164" s="36"/>
      <c r="C164" s="204" t="s">
        <v>7</v>
      </c>
      <c r="D164" s="204" t="s">
        <v>166</v>
      </c>
      <c r="E164" s="205" t="s">
        <v>2624</v>
      </c>
      <c r="F164" s="206" t="s">
        <v>2625</v>
      </c>
      <c r="G164" s="207" t="s">
        <v>262</v>
      </c>
      <c r="H164" s="208">
        <v>74</v>
      </c>
      <c r="I164" s="209"/>
      <c r="J164" s="210">
        <f t="shared" si="0"/>
        <v>0</v>
      </c>
      <c r="K164" s="206" t="s">
        <v>170</v>
      </c>
      <c r="L164" s="40"/>
      <c r="M164" s="211" t="s">
        <v>1</v>
      </c>
      <c r="N164" s="212" t="s">
        <v>43</v>
      </c>
      <c r="O164" s="72"/>
      <c r="P164" s="213">
        <f t="shared" si="1"/>
        <v>0</v>
      </c>
      <c r="Q164" s="213">
        <v>9.4500000000000007E-5</v>
      </c>
      <c r="R164" s="213">
        <f t="shared" si="2"/>
        <v>6.9930000000000001E-3</v>
      </c>
      <c r="S164" s="213">
        <v>0</v>
      </c>
      <c r="T164" s="214">
        <f t="shared" si="3"/>
        <v>0</v>
      </c>
      <c r="U164" s="35"/>
      <c r="V164" s="35"/>
      <c r="W164" s="35"/>
      <c r="X164" s="35"/>
      <c r="Y164" s="35"/>
      <c r="Z164" s="35"/>
      <c r="AA164" s="35"/>
      <c r="AB164" s="35"/>
      <c r="AC164" s="35"/>
      <c r="AD164" s="35"/>
      <c r="AE164" s="35"/>
      <c r="AR164" s="215" t="s">
        <v>171</v>
      </c>
      <c r="AT164" s="215" t="s">
        <v>166</v>
      </c>
      <c r="AU164" s="215" t="s">
        <v>88</v>
      </c>
      <c r="AY164" s="18" t="s">
        <v>164</v>
      </c>
      <c r="BE164" s="216">
        <f t="shared" si="4"/>
        <v>0</v>
      </c>
      <c r="BF164" s="216">
        <f t="shared" si="5"/>
        <v>0</v>
      </c>
      <c r="BG164" s="216">
        <f t="shared" si="6"/>
        <v>0</v>
      </c>
      <c r="BH164" s="216">
        <f t="shared" si="7"/>
        <v>0</v>
      </c>
      <c r="BI164" s="216">
        <f t="shared" si="8"/>
        <v>0</v>
      </c>
      <c r="BJ164" s="18" t="s">
        <v>86</v>
      </c>
      <c r="BK164" s="216">
        <f t="shared" si="9"/>
        <v>0</v>
      </c>
      <c r="BL164" s="18" t="s">
        <v>171</v>
      </c>
      <c r="BM164" s="215" t="s">
        <v>2772</v>
      </c>
    </row>
    <row r="165" spans="1:65" s="2" customFormat="1" ht="24" customHeight="1">
      <c r="A165" s="35"/>
      <c r="B165" s="36"/>
      <c r="C165" s="204" t="s">
        <v>303</v>
      </c>
      <c r="D165" s="204" t="s">
        <v>166</v>
      </c>
      <c r="E165" s="205" t="s">
        <v>2773</v>
      </c>
      <c r="F165" s="206" t="s">
        <v>2774</v>
      </c>
      <c r="G165" s="207" t="s">
        <v>395</v>
      </c>
      <c r="H165" s="208">
        <v>1</v>
      </c>
      <c r="I165" s="209"/>
      <c r="J165" s="210">
        <f t="shared" si="0"/>
        <v>0</v>
      </c>
      <c r="K165" s="206" t="s">
        <v>467</v>
      </c>
      <c r="L165" s="40"/>
      <c r="M165" s="211" t="s">
        <v>1</v>
      </c>
      <c r="N165" s="212" t="s">
        <v>43</v>
      </c>
      <c r="O165" s="72"/>
      <c r="P165" s="213">
        <f t="shared" si="1"/>
        <v>0</v>
      </c>
      <c r="Q165" s="213">
        <v>0</v>
      </c>
      <c r="R165" s="213">
        <f t="shared" si="2"/>
        <v>0</v>
      </c>
      <c r="S165" s="213">
        <v>0</v>
      </c>
      <c r="T165" s="214">
        <f t="shared" si="3"/>
        <v>0</v>
      </c>
      <c r="U165" s="35"/>
      <c r="V165" s="35"/>
      <c r="W165" s="35"/>
      <c r="X165" s="35"/>
      <c r="Y165" s="35"/>
      <c r="Z165" s="35"/>
      <c r="AA165" s="35"/>
      <c r="AB165" s="35"/>
      <c r="AC165" s="35"/>
      <c r="AD165" s="35"/>
      <c r="AE165" s="35"/>
      <c r="AR165" s="215" t="s">
        <v>171</v>
      </c>
      <c r="AT165" s="215" t="s">
        <v>166</v>
      </c>
      <c r="AU165" s="215" t="s">
        <v>88</v>
      </c>
      <c r="AY165" s="18" t="s">
        <v>164</v>
      </c>
      <c r="BE165" s="216">
        <f t="shared" si="4"/>
        <v>0</v>
      </c>
      <c r="BF165" s="216">
        <f t="shared" si="5"/>
        <v>0</v>
      </c>
      <c r="BG165" s="216">
        <f t="shared" si="6"/>
        <v>0</v>
      </c>
      <c r="BH165" s="216">
        <f t="shared" si="7"/>
        <v>0</v>
      </c>
      <c r="BI165" s="216">
        <f t="shared" si="8"/>
        <v>0</v>
      </c>
      <c r="BJ165" s="18" t="s">
        <v>86</v>
      </c>
      <c r="BK165" s="216">
        <f t="shared" si="9"/>
        <v>0</v>
      </c>
      <c r="BL165" s="18" t="s">
        <v>171</v>
      </c>
      <c r="BM165" s="215" t="s">
        <v>2775</v>
      </c>
    </row>
    <row r="166" spans="1:65" s="2" customFormat="1" ht="16.5" customHeight="1">
      <c r="A166" s="35"/>
      <c r="B166" s="36"/>
      <c r="C166" s="204" t="s">
        <v>309</v>
      </c>
      <c r="D166" s="204" t="s">
        <v>166</v>
      </c>
      <c r="E166" s="205" t="s">
        <v>2776</v>
      </c>
      <c r="F166" s="206" t="s">
        <v>2777</v>
      </c>
      <c r="G166" s="207" t="s">
        <v>466</v>
      </c>
      <c r="H166" s="208">
        <v>1</v>
      </c>
      <c r="I166" s="209"/>
      <c r="J166" s="210">
        <f t="shared" si="0"/>
        <v>0</v>
      </c>
      <c r="K166" s="206" t="s">
        <v>467</v>
      </c>
      <c r="L166" s="40"/>
      <c r="M166" s="211" t="s">
        <v>1</v>
      </c>
      <c r="N166" s="212" t="s">
        <v>43</v>
      </c>
      <c r="O166" s="72"/>
      <c r="P166" s="213">
        <f t="shared" si="1"/>
        <v>0</v>
      </c>
      <c r="Q166" s="213">
        <v>0</v>
      </c>
      <c r="R166" s="213">
        <f t="shared" si="2"/>
        <v>0</v>
      </c>
      <c r="S166" s="213">
        <v>0</v>
      </c>
      <c r="T166" s="214">
        <f t="shared" si="3"/>
        <v>0</v>
      </c>
      <c r="U166" s="35"/>
      <c r="V166" s="35"/>
      <c r="W166" s="35"/>
      <c r="X166" s="35"/>
      <c r="Y166" s="35"/>
      <c r="Z166" s="35"/>
      <c r="AA166" s="35"/>
      <c r="AB166" s="35"/>
      <c r="AC166" s="35"/>
      <c r="AD166" s="35"/>
      <c r="AE166" s="35"/>
      <c r="AR166" s="215" t="s">
        <v>171</v>
      </c>
      <c r="AT166" s="215" t="s">
        <v>166</v>
      </c>
      <c r="AU166" s="215" t="s">
        <v>88</v>
      </c>
      <c r="AY166" s="18" t="s">
        <v>164</v>
      </c>
      <c r="BE166" s="216">
        <f t="shared" si="4"/>
        <v>0</v>
      </c>
      <c r="BF166" s="216">
        <f t="shared" si="5"/>
        <v>0</v>
      </c>
      <c r="BG166" s="216">
        <f t="shared" si="6"/>
        <v>0</v>
      </c>
      <c r="BH166" s="216">
        <f t="shared" si="7"/>
        <v>0</v>
      </c>
      <c r="BI166" s="216">
        <f t="shared" si="8"/>
        <v>0</v>
      </c>
      <c r="BJ166" s="18" t="s">
        <v>86</v>
      </c>
      <c r="BK166" s="216">
        <f t="shared" si="9"/>
        <v>0</v>
      </c>
      <c r="BL166" s="18" t="s">
        <v>171</v>
      </c>
      <c r="BM166" s="215" t="s">
        <v>2778</v>
      </c>
    </row>
    <row r="167" spans="1:65" s="2" customFormat="1" ht="36" customHeight="1">
      <c r="A167" s="35"/>
      <c r="B167" s="36"/>
      <c r="C167" s="265" t="s">
        <v>320</v>
      </c>
      <c r="D167" s="265" t="s">
        <v>420</v>
      </c>
      <c r="E167" s="266" t="s">
        <v>2779</v>
      </c>
      <c r="F167" s="267" t="s">
        <v>2780</v>
      </c>
      <c r="G167" s="268" t="s">
        <v>466</v>
      </c>
      <c r="H167" s="269">
        <v>1</v>
      </c>
      <c r="I167" s="270"/>
      <c r="J167" s="271">
        <f t="shared" si="0"/>
        <v>0</v>
      </c>
      <c r="K167" s="267" t="s">
        <v>467</v>
      </c>
      <c r="L167" s="272"/>
      <c r="M167" s="273" t="s">
        <v>1</v>
      </c>
      <c r="N167" s="274" t="s">
        <v>43</v>
      </c>
      <c r="O167" s="72"/>
      <c r="P167" s="213">
        <f t="shared" si="1"/>
        <v>0</v>
      </c>
      <c r="Q167" s="213">
        <v>0.08</v>
      </c>
      <c r="R167" s="213">
        <f t="shared" si="2"/>
        <v>0.08</v>
      </c>
      <c r="S167" s="213">
        <v>0</v>
      </c>
      <c r="T167" s="214">
        <f t="shared" si="3"/>
        <v>0</v>
      </c>
      <c r="U167" s="35"/>
      <c r="V167" s="35"/>
      <c r="W167" s="35"/>
      <c r="X167" s="35"/>
      <c r="Y167" s="35"/>
      <c r="Z167" s="35"/>
      <c r="AA167" s="35"/>
      <c r="AB167" s="35"/>
      <c r="AC167" s="35"/>
      <c r="AD167" s="35"/>
      <c r="AE167" s="35"/>
      <c r="AR167" s="215" t="s">
        <v>213</v>
      </c>
      <c r="AT167" s="215" t="s">
        <v>420</v>
      </c>
      <c r="AU167" s="215" t="s">
        <v>88</v>
      </c>
      <c r="AY167" s="18" t="s">
        <v>164</v>
      </c>
      <c r="BE167" s="216">
        <f t="shared" si="4"/>
        <v>0</v>
      </c>
      <c r="BF167" s="216">
        <f t="shared" si="5"/>
        <v>0</v>
      </c>
      <c r="BG167" s="216">
        <f t="shared" si="6"/>
        <v>0</v>
      </c>
      <c r="BH167" s="216">
        <f t="shared" si="7"/>
        <v>0</v>
      </c>
      <c r="BI167" s="216">
        <f t="shared" si="8"/>
        <v>0</v>
      </c>
      <c r="BJ167" s="18" t="s">
        <v>86</v>
      </c>
      <c r="BK167" s="216">
        <f t="shared" si="9"/>
        <v>0</v>
      </c>
      <c r="BL167" s="18" t="s">
        <v>171</v>
      </c>
      <c r="BM167" s="215" t="s">
        <v>2781</v>
      </c>
    </row>
    <row r="168" spans="1:65" s="2" customFormat="1" ht="16.5" customHeight="1">
      <c r="A168" s="35"/>
      <c r="B168" s="36"/>
      <c r="C168" s="265" t="s">
        <v>328</v>
      </c>
      <c r="D168" s="265" t="s">
        <v>420</v>
      </c>
      <c r="E168" s="266" t="s">
        <v>2782</v>
      </c>
      <c r="F168" s="267" t="s">
        <v>2783</v>
      </c>
      <c r="G168" s="268" t="s">
        <v>466</v>
      </c>
      <c r="H168" s="269">
        <v>1</v>
      </c>
      <c r="I168" s="270"/>
      <c r="J168" s="271">
        <f t="shared" si="0"/>
        <v>0</v>
      </c>
      <c r="K168" s="267" t="s">
        <v>467</v>
      </c>
      <c r="L168" s="272"/>
      <c r="M168" s="273" t="s">
        <v>1</v>
      </c>
      <c r="N168" s="274" t="s">
        <v>43</v>
      </c>
      <c r="O168" s="72"/>
      <c r="P168" s="213">
        <f t="shared" si="1"/>
        <v>0</v>
      </c>
      <c r="Q168" s="213">
        <v>0.1</v>
      </c>
      <c r="R168" s="213">
        <f t="shared" si="2"/>
        <v>0.1</v>
      </c>
      <c r="S168" s="213">
        <v>0</v>
      </c>
      <c r="T168" s="214">
        <f t="shared" si="3"/>
        <v>0</v>
      </c>
      <c r="U168" s="35"/>
      <c r="V168" s="35"/>
      <c r="W168" s="35"/>
      <c r="X168" s="35"/>
      <c r="Y168" s="35"/>
      <c r="Z168" s="35"/>
      <c r="AA168" s="35"/>
      <c r="AB168" s="35"/>
      <c r="AC168" s="35"/>
      <c r="AD168" s="35"/>
      <c r="AE168" s="35"/>
      <c r="AR168" s="215" t="s">
        <v>213</v>
      </c>
      <c r="AT168" s="215" t="s">
        <v>420</v>
      </c>
      <c r="AU168" s="215" t="s">
        <v>88</v>
      </c>
      <c r="AY168" s="18" t="s">
        <v>164</v>
      </c>
      <c r="BE168" s="216">
        <f t="shared" si="4"/>
        <v>0</v>
      </c>
      <c r="BF168" s="216">
        <f t="shared" si="5"/>
        <v>0</v>
      </c>
      <c r="BG168" s="216">
        <f t="shared" si="6"/>
        <v>0</v>
      </c>
      <c r="BH168" s="216">
        <f t="shared" si="7"/>
        <v>0</v>
      </c>
      <c r="BI168" s="216">
        <f t="shared" si="8"/>
        <v>0</v>
      </c>
      <c r="BJ168" s="18" t="s">
        <v>86</v>
      </c>
      <c r="BK168" s="216">
        <f t="shared" si="9"/>
        <v>0</v>
      </c>
      <c r="BL168" s="18" t="s">
        <v>171</v>
      </c>
      <c r="BM168" s="215" t="s">
        <v>2784</v>
      </c>
    </row>
    <row r="169" spans="1:65" s="2" customFormat="1" ht="16.5" customHeight="1">
      <c r="A169" s="35"/>
      <c r="B169" s="36"/>
      <c r="C169" s="265" t="s">
        <v>335</v>
      </c>
      <c r="D169" s="265" t="s">
        <v>420</v>
      </c>
      <c r="E169" s="266" t="s">
        <v>2785</v>
      </c>
      <c r="F169" s="267" t="s">
        <v>2786</v>
      </c>
      <c r="G169" s="268" t="s">
        <v>466</v>
      </c>
      <c r="H169" s="269">
        <v>1</v>
      </c>
      <c r="I169" s="270"/>
      <c r="J169" s="271">
        <f t="shared" si="0"/>
        <v>0</v>
      </c>
      <c r="K169" s="267" t="s">
        <v>467</v>
      </c>
      <c r="L169" s="272"/>
      <c r="M169" s="273" t="s">
        <v>1</v>
      </c>
      <c r="N169" s="274" t="s">
        <v>43</v>
      </c>
      <c r="O169" s="72"/>
      <c r="P169" s="213">
        <f t="shared" si="1"/>
        <v>0</v>
      </c>
      <c r="Q169" s="213">
        <v>0.1</v>
      </c>
      <c r="R169" s="213">
        <f t="shared" si="2"/>
        <v>0.1</v>
      </c>
      <c r="S169" s="213">
        <v>0</v>
      </c>
      <c r="T169" s="214">
        <f t="shared" si="3"/>
        <v>0</v>
      </c>
      <c r="U169" s="35"/>
      <c r="V169" s="35"/>
      <c r="W169" s="35"/>
      <c r="X169" s="35"/>
      <c r="Y169" s="35"/>
      <c r="Z169" s="35"/>
      <c r="AA169" s="35"/>
      <c r="AB169" s="35"/>
      <c r="AC169" s="35"/>
      <c r="AD169" s="35"/>
      <c r="AE169" s="35"/>
      <c r="AR169" s="215" t="s">
        <v>213</v>
      </c>
      <c r="AT169" s="215" t="s">
        <v>420</v>
      </c>
      <c r="AU169" s="215" t="s">
        <v>88</v>
      </c>
      <c r="AY169" s="18" t="s">
        <v>164</v>
      </c>
      <c r="BE169" s="216">
        <f t="shared" si="4"/>
        <v>0</v>
      </c>
      <c r="BF169" s="216">
        <f t="shared" si="5"/>
        <v>0</v>
      </c>
      <c r="BG169" s="216">
        <f t="shared" si="6"/>
        <v>0</v>
      </c>
      <c r="BH169" s="216">
        <f t="shared" si="7"/>
        <v>0</v>
      </c>
      <c r="BI169" s="216">
        <f t="shared" si="8"/>
        <v>0</v>
      </c>
      <c r="BJ169" s="18" t="s">
        <v>86</v>
      </c>
      <c r="BK169" s="216">
        <f t="shared" si="9"/>
        <v>0</v>
      </c>
      <c r="BL169" s="18" t="s">
        <v>171</v>
      </c>
      <c r="BM169" s="215" t="s">
        <v>2787</v>
      </c>
    </row>
    <row r="170" spans="1:65" s="12" customFormat="1" ht="22.9" customHeight="1">
      <c r="B170" s="188"/>
      <c r="C170" s="189"/>
      <c r="D170" s="190" t="s">
        <v>77</v>
      </c>
      <c r="E170" s="202" t="s">
        <v>636</v>
      </c>
      <c r="F170" s="202" t="s">
        <v>637</v>
      </c>
      <c r="G170" s="189"/>
      <c r="H170" s="189"/>
      <c r="I170" s="192"/>
      <c r="J170" s="203">
        <f>BK170</f>
        <v>0</v>
      </c>
      <c r="K170" s="189"/>
      <c r="L170" s="194"/>
      <c r="M170" s="195"/>
      <c r="N170" s="196"/>
      <c r="O170" s="196"/>
      <c r="P170" s="197">
        <f>P171</f>
        <v>0</v>
      </c>
      <c r="Q170" s="196"/>
      <c r="R170" s="197">
        <f>R171</f>
        <v>0</v>
      </c>
      <c r="S170" s="196"/>
      <c r="T170" s="198">
        <f>T171</f>
        <v>0</v>
      </c>
      <c r="AR170" s="199" t="s">
        <v>86</v>
      </c>
      <c r="AT170" s="200" t="s">
        <v>77</v>
      </c>
      <c r="AU170" s="200" t="s">
        <v>86</v>
      </c>
      <c r="AY170" s="199" t="s">
        <v>164</v>
      </c>
      <c r="BK170" s="201">
        <f>BK171</f>
        <v>0</v>
      </c>
    </row>
    <row r="171" spans="1:65" s="2" customFormat="1" ht="48" customHeight="1">
      <c r="A171" s="35"/>
      <c r="B171" s="36"/>
      <c r="C171" s="204" t="s">
        <v>341</v>
      </c>
      <c r="D171" s="204" t="s">
        <v>166</v>
      </c>
      <c r="E171" s="205" t="s">
        <v>2645</v>
      </c>
      <c r="F171" s="206" t="s">
        <v>2646</v>
      </c>
      <c r="G171" s="207" t="s">
        <v>243</v>
      </c>
      <c r="H171" s="208">
        <v>0.32400000000000001</v>
      </c>
      <c r="I171" s="209"/>
      <c r="J171" s="210">
        <f>ROUND(I171*H171,2)</f>
        <v>0</v>
      </c>
      <c r="K171" s="206" t="s">
        <v>170</v>
      </c>
      <c r="L171" s="40"/>
      <c r="M171" s="286" t="s">
        <v>1</v>
      </c>
      <c r="N171" s="287" t="s">
        <v>43</v>
      </c>
      <c r="O171" s="280"/>
      <c r="P171" s="288">
        <f>O171*H171</f>
        <v>0</v>
      </c>
      <c r="Q171" s="288">
        <v>0</v>
      </c>
      <c r="R171" s="288">
        <f>Q171*H171</f>
        <v>0</v>
      </c>
      <c r="S171" s="288">
        <v>0</v>
      </c>
      <c r="T171" s="289">
        <f>S171*H171</f>
        <v>0</v>
      </c>
      <c r="U171" s="35"/>
      <c r="V171" s="35"/>
      <c r="W171" s="35"/>
      <c r="X171" s="35"/>
      <c r="Y171" s="35"/>
      <c r="Z171" s="35"/>
      <c r="AA171" s="35"/>
      <c r="AB171" s="35"/>
      <c r="AC171" s="35"/>
      <c r="AD171" s="35"/>
      <c r="AE171" s="35"/>
      <c r="AR171" s="215" t="s">
        <v>171</v>
      </c>
      <c r="AT171" s="215" t="s">
        <v>166</v>
      </c>
      <c r="AU171" s="215" t="s">
        <v>88</v>
      </c>
      <c r="AY171" s="18" t="s">
        <v>164</v>
      </c>
      <c r="BE171" s="216">
        <f>IF(N171="základní",J171,0)</f>
        <v>0</v>
      </c>
      <c r="BF171" s="216">
        <f>IF(N171="snížená",J171,0)</f>
        <v>0</v>
      </c>
      <c r="BG171" s="216">
        <f>IF(N171="zákl. přenesená",J171,0)</f>
        <v>0</v>
      </c>
      <c r="BH171" s="216">
        <f>IF(N171="sníž. přenesená",J171,0)</f>
        <v>0</v>
      </c>
      <c r="BI171" s="216">
        <f>IF(N171="nulová",J171,0)</f>
        <v>0</v>
      </c>
      <c r="BJ171" s="18" t="s">
        <v>86</v>
      </c>
      <c r="BK171" s="216">
        <f>ROUND(I171*H171,2)</f>
        <v>0</v>
      </c>
      <c r="BL171" s="18" t="s">
        <v>171</v>
      </c>
      <c r="BM171" s="215" t="s">
        <v>2788</v>
      </c>
    </row>
    <row r="172" spans="1:65" s="2" customFormat="1" ht="6.95" customHeight="1">
      <c r="A172" s="35"/>
      <c r="B172" s="55"/>
      <c r="C172" s="56"/>
      <c r="D172" s="56"/>
      <c r="E172" s="56"/>
      <c r="F172" s="56"/>
      <c r="G172" s="56"/>
      <c r="H172" s="56"/>
      <c r="I172" s="153"/>
      <c r="J172" s="56"/>
      <c r="K172" s="56"/>
      <c r="L172" s="40"/>
      <c r="M172" s="35"/>
      <c r="O172" s="35"/>
      <c r="P172" s="35"/>
      <c r="Q172" s="35"/>
      <c r="R172" s="35"/>
      <c r="S172" s="35"/>
      <c r="T172" s="35"/>
      <c r="U172" s="35"/>
      <c r="V172" s="35"/>
      <c r="W172" s="35"/>
      <c r="X172" s="35"/>
      <c r="Y172" s="35"/>
      <c r="Z172" s="35"/>
      <c r="AA172" s="35"/>
      <c r="AB172" s="35"/>
      <c r="AC172" s="35"/>
      <c r="AD172" s="35"/>
      <c r="AE172" s="35"/>
    </row>
  </sheetData>
  <sheetProtection algorithmName="SHA-512" hashValue="BIns8gkHseRkMoEvPM8+gv64BEbIgRC1aRg2VBnSLCQAnJk8CpHEU+ryc5uiiJg1bKgxav6zYqIgZkVaIoM7Ig==" saltValue="igG96FJuio0Yk8+YQc1XHTFSivAsbg6uKUhGobOXsOD8RXi7sjHMrwYy/hkNGtHl1U/zVwJqNhrbjCLjzcfJcw==" spinCount="100000" sheet="1" objects="1" scenarios="1" formatColumns="0" formatRows="0" autoFilter="0"/>
  <autoFilter ref="C119:K171"/>
  <mergeCells count="9">
    <mergeCell ref="E87:H87"/>
    <mergeCell ref="E110:H110"/>
    <mergeCell ref="E112:H11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89"/>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115</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2789</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ROUND(J123,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ROUND((SUM(BE123:BE188)),  2)</f>
        <v>0</v>
      </c>
      <c r="G33" s="35"/>
      <c r="H33" s="35"/>
      <c r="I33" s="132">
        <v>0.21</v>
      </c>
      <c r="J33" s="131">
        <f>ROUND(((SUM(BE123:BE188))*I33),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ROUND((SUM(BF123:BF188)),  2)</f>
        <v>0</v>
      </c>
      <c r="G34" s="35"/>
      <c r="H34" s="35"/>
      <c r="I34" s="132">
        <v>0.15</v>
      </c>
      <c r="J34" s="131">
        <f>ROUND(((SUM(BF123:BF188))*I34),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ROUND((SUM(BG123:BG188)),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ROUND((SUM(BH123:BH188)),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ROUND((SUM(BI123:BI188)),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PE - Přípojka elektro</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J123</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127</v>
      </c>
      <c r="E97" s="165"/>
      <c r="F97" s="165"/>
      <c r="G97" s="165"/>
      <c r="H97" s="165"/>
      <c r="I97" s="166"/>
      <c r="J97" s="167">
        <f>J124</f>
        <v>0</v>
      </c>
      <c r="K97" s="163"/>
      <c r="L97" s="168"/>
    </row>
    <row r="98" spans="1:31" s="10" customFormat="1" ht="19.899999999999999" customHeight="1">
      <c r="B98" s="169"/>
      <c r="C98" s="170"/>
      <c r="D98" s="171" t="s">
        <v>128</v>
      </c>
      <c r="E98" s="172"/>
      <c r="F98" s="172"/>
      <c r="G98" s="172"/>
      <c r="H98" s="172"/>
      <c r="I98" s="173"/>
      <c r="J98" s="174">
        <f>J125</f>
        <v>0</v>
      </c>
      <c r="K98" s="170"/>
      <c r="L98" s="175"/>
    </row>
    <row r="99" spans="1:31" s="10" customFormat="1" ht="19.899999999999999" customHeight="1">
      <c r="B99" s="169"/>
      <c r="C99" s="170"/>
      <c r="D99" s="171" t="s">
        <v>133</v>
      </c>
      <c r="E99" s="172"/>
      <c r="F99" s="172"/>
      <c r="G99" s="172"/>
      <c r="H99" s="172"/>
      <c r="I99" s="173"/>
      <c r="J99" s="174">
        <f>J153</f>
        <v>0</v>
      </c>
      <c r="K99" s="170"/>
      <c r="L99" s="175"/>
    </row>
    <row r="100" spans="1:31" s="10" customFormat="1" ht="19.899999999999999" customHeight="1">
      <c r="B100" s="169"/>
      <c r="C100" s="170"/>
      <c r="D100" s="171" t="s">
        <v>2215</v>
      </c>
      <c r="E100" s="172"/>
      <c r="F100" s="172"/>
      <c r="G100" s="172"/>
      <c r="H100" s="172"/>
      <c r="I100" s="173"/>
      <c r="J100" s="174">
        <f>J159</f>
        <v>0</v>
      </c>
      <c r="K100" s="170"/>
      <c r="L100" s="175"/>
    </row>
    <row r="101" spans="1:31" s="10" customFormat="1" ht="19.899999999999999" customHeight="1">
      <c r="B101" s="169"/>
      <c r="C101" s="170"/>
      <c r="D101" s="171" t="s">
        <v>134</v>
      </c>
      <c r="E101" s="172"/>
      <c r="F101" s="172"/>
      <c r="G101" s="172"/>
      <c r="H101" s="172"/>
      <c r="I101" s="173"/>
      <c r="J101" s="174">
        <f>J167</f>
        <v>0</v>
      </c>
      <c r="K101" s="170"/>
      <c r="L101" s="175"/>
    </row>
    <row r="102" spans="1:31" s="9" customFormat="1" ht="24.95" customHeight="1">
      <c r="B102" s="162"/>
      <c r="C102" s="163"/>
      <c r="D102" s="164" t="s">
        <v>135</v>
      </c>
      <c r="E102" s="165"/>
      <c r="F102" s="165"/>
      <c r="G102" s="165"/>
      <c r="H102" s="165"/>
      <c r="I102" s="166"/>
      <c r="J102" s="167">
        <f>J170</f>
        <v>0</v>
      </c>
      <c r="K102" s="163"/>
      <c r="L102" s="168"/>
    </row>
    <row r="103" spans="1:31" s="10" customFormat="1" ht="19.899999999999999" customHeight="1">
      <c r="B103" s="169"/>
      <c r="C103" s="170"/>
      <c r="D103" s="171" t="s">
        <v>139</v>
      </c>
      <c r="E103" s="172"/>
      <c r="F103" s="172"/>
      <c r="G103" s="172"/>
      <c r="H103" s="172"/>
      <c r="I103" s="173"/>
      <c r="J103" s="174">
        <f>J171</f>
        <v>0</v>
      </c>
      <c r="K103" s="170"/>
      <c r="L103" s="175"/>
    </row>
    <row r="104" spans="1:31" s="2" customFormat="1" ht="21.75" customHeight="1">
      <c r="A104" s="35"/>
      <c r="B104" s="36"/>
      <c r="C104" s="37"/>
      <c r="D104" s="37"/>
      <c r="E104" s="37"/>
      <c r="F104" s="37"/>
      <c r="G104" s="37"/>
      <c r="H104" s="37"/>
      <c r="I104" s="116"/>
      <c r="J104" s="37"/>
      <c r="K104" s="37"/>
      <c r="L104" s="52"/>
      <c r="S104" s="35"/>
      <c r="T104" s="35"/>
      <c r="U104" s="35"/>
      <c r="V104" s="35"/>
      <c r="W104" s="35"/>
      <c r="X104" s="35"/>
      <c r="Y104" s="35"/>
      <c r="Z104" s="35"/>
      <c r="AA104" s="35"/>
      <c r="AB104" s="35"/>
      <c r="AC104" s="35"/>
      <c r="AD104" s="35"/>
      <c r="AE104" s="35"/>
    </row>
    <row r="105" spans="1:31" s="2" customFormat="1" ht="6.95" customHeight="1">
      <c r="A105" s="35"/>
      <c r="B105" s="55"/>
      <c r="C105" s="56"/>
      <c r="D105" s="56"/>
      <c r="E105" s="56"/>
      <c r="F105" s="56"/>
      <c r="G105" s="56"/>
      <c r="H105" s="56"/>
      <c r="I105" s="153"/>
      <c r="J105" s="56"/>
      <c r="K105" s="56"/>
      <c r="L105" s="52"/>
      <c r="S105" s="35"/>
      <c r="T105" s="35"/>
      <c r="U105" s="35"/>
      <c r="V105" s="35"/>
      <c r="W105" s="35"/>
      <c r="X105" s="35"/>
      <c r="Y105" s="35"/>
      <c r="Z105" s="35"/>
      <c r="AA105" s="35"/>
      <c r="AB105" s="35"/>
      <c r="AC105" s="35"/>
      <c r="AD105" s="35"/>
      <c r="AE105" s="35"/>
    </row>
    <row r="109" spans="1:31" s="2" customFormat="1" ht="6.95" customHeight="1">
      <c r="A109" s="35"/>
      <c r="B109" s="57"/>
      <c r="C109" s="58"/>
      <c r="D109" s="58"/>
      <c r="E109" s="58"/>
      <c r="F109" s="58"/>
      <c r="G109" s="58"/>
      <c r="H109" s="58"/>
      <c r="I109" s="156"/>
      <c r="J109" s="58"/>
      <c r="K109" s="58"/>
      <c r="L109" s="52"/>
      <c r="S109" s="35"/>
      <c r="T109" s="35"/>
      <c r="U109" s="35"/>
      <c r="V109" s="35"/>
      <c r="W109" s="35"/>
      <c r="X109" s="35"/>
      <c r="Y109" s="35"/>
      <c r="Z109" s="35"/>
      <c r="AA109" s="35"/>
      <c r="AB109" s="35"/>
      <c r="AC109" s="35"/>
      <c r="AD109" s="35"/>
      <c r="AE109" s="35"/>
    </row>
    <row r="110" spans="1:31" s="2" customFormat="1" ht="24.95" customHeight="1">
      <c r="A110" s="35"/>
      <c r="B110" s="36"/>
      <c r="C110" s="24" t="s">
        <v>149</v>
      </c>
      <c r="D110" s="37"/>
      <c r="E110" s="37"/>
      <c r="F110" s="37"/>
      <c r="G110" s="37"/>
      <c r="H110" s="37"/>
      <c r="I110" s="116"/>
      <c r="J110" s="37"/>
      <c r="K110" s="37"/>
      <c r="L110" s="52"/>
      <c r="S110" s="35"/>
      <c r="T110" s="35"/>
      <c r="U110" s="35"/>
      <c r="V110" s="35"/>
      <c r="W110" s="35"/>
      <c r="X110" s="35"/>
      <c r="Y110" s="35"/>
      <c r="Z110" s="35"/>
      <c r="AA110" s="35"/>
      <c r="AB110" s="35"/>
      <c r="AC110" s="35"/>
      <c r="AD110" s="35"/>
      <c r="AE110" s="35"/>
    </row>
    <row r="111" spans="1:31" s="2" customFormat="1" ht="6.95" customHeight="1">
      <c r="A111" s="35"/>
      <c r="B111" s="36"/>
      <c r="C111" s="37"/>
      <c r="D111" s="37"/>
      <c r="E111" s="37"/>
      <c r="F111" s="37"/>
      <c r="G111" s="37"/>
      <c r="H111" s="37"/>
      <c r="I111" s="116"/>
      <c r="J111" s="37"/>
      <c r="K111" s="37"/>
      <c r="L111" s="52"/>
      <c r="S111" s="35"/>
      <c r="T111" s="35"/>
      <c r="U111" s="35"/>
      <c r="V111" s="35"/>
      <c r="W111" s="35"/>
      <c r="X111" s="35"/>
      <c r="Y111" s="35"/>
      <c r="Z111" s="35"/>
      <c r="AA111" s="35"/>
      <c r="AB111" s="35"/>
      <c r="AC111" s="35"/>
      <c r="AD111" s="35"/>
      <c r="AE111" s="35"/>
    </row>
    <row r="112" spans="1:31" s="2" customFormat="1" ht="12" customHeight="1">
      <c r="A112" s="35"/>
      <c r="B112" s="36"/>
      <c r="C112" s="30" t="s">
        <v>16</v>
      </c>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25.5" customHeight="1">
      <c r="A113" s="35"/>
      <c r="B113" s="36"/>
      <c r="C113" s="37"/>
      <c r="D113" s="37"/>
      <c r="E113" s="338" t="str">
        <f>E7</f>
        <v>Výstavba veř.soc. zařízení nap.č.st. 856/7 vč. přípojek na p.p.č. 5327/1 a 1538/3, Klínovec, k.ú. Jáchymov</v>
      </c>
      <c r="F113" s="339"/>
      <c r="G113" s="339"/>
      <c r="H113" s="339"/>
      <c r="I113" s="116"/>
      <c r="J113" s="37"/>
      <c r="K113" s="37"/>
      <c r="L113" s="52"/>
      <c r="S113" s="35"/>
      <c r="T113" s="35"/>
      <c r="U113" s="35"/>
      <c r="V113" s="35"/>
      <c r="W113" s="35"/>
      <c r="X113" s="35"/>
      <c r="Y113" s="35"/>
      <c r="Z113" s="35"/>
      <c r="AA113" s="35"/>
      <c r="AB113" s="35"/>
      <c r="AC113" s="35"/>
      <c r="AD113" s="35"/>
      <c r="AE113" s="35"/>
    </row>
    <row r="114" spans="1:65" s="2" customFormat="1" ht="12" customHeight="1">
      <c r="A114" s="35"/>
      <c r="B114" s="36"/>
      <c r="C114" s="30" t="s">
        <v>120</v>
      </c>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16.5" customHeight="1">
      <c r="A115" s="35"/>
      <c r="B115" s="36"/>
      <c r="C115" s="37"/>
      <c r="D115" s="37"/>
      <c r="E115" s="310" t="str">
        <f>E9</f>
        <v>PE - Přípojka elektro</v>
      </c>
      <c r="F115" s="340"/>
      <c r="G115" s="340"/>
      <c r="H115" s="340"/>
      <c r="I115" s="116"/>
      <c r="J115" s="37"/>
      <c r="K115" s="37"/>
      <c r="L115" s="52"/>
      <c r="S115" s="35"/>
      <c r="T115" s="35"/>
      <c r="U115" s="35"/>
      <c r="V115" s="35"/>
      <c r="W115" s="35"/>
      <c r="X115" s="35"/>
      <c r="Y115" s="35"/>
      <c r="Z115" s="35"/>
      <c r="AA115" s="35"/>
      <c r="AB115" s="35"/>
      <c r="AC115" s="35"/>
      <c r="AD115" s="35"/>
      <c r="AE115" s="35"/>
    </row>
    <row r="116" spans="1:65" s="2" customFormat="1" ht="6.95" customHeight="1">
      <c r="A116" s="35"/>
      <c r="B116" s="36"/>
      <c r="C116" s="37"/>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2" customFormat="1" ht="12" customHeight="1">
      <c r="A117" s="35"/>
      <c r="B117" s="36"/>
      <c r="C117" s="30" t="s">
        <v>20</v>
      </c>
      <c r="D117" s="37"/>
      <c r="E117" s="37"/>
      <c r="F117" s="28" t="str">
        <f>F12</f>
        <v>Klínovec</v>
      </c>
      <c r="G117" s="37"/>
      <c r="H117" s="37"/>
      <c r="I117" s="118" t="s">
        <v>22</v>
      </c>
      <c r="J117" s="67" t="str">
        <f>IF(J12="","",J12)</f>
        <v>25. 11. 2019</v>
      </c>
      <c r="K117" s="37"/>
      <c r="L117" s="52"/>
      <c r="S117" s="35"/>
      <c r="T117" s="35"/>
      <c r="U117" s="35"/>
      <c r="V117" s="35"/>
      <c r="W117" s="35"/>
      <c r="X117" s="35"/>
      <c r="Y117" s="35"/>
      <c r="Z117" s="35"/>
      <c r="AA117" s="35"/>
      <c r="AB117" s="35"/>
      <c r="AC117" s="35"/>
      <c r="AD117" s="35"/>
      <c r="AE117" s="35"/>
    </row>
    <row r="118" spans="1:65" s="2" customFormat="1" ht="6.95" customHeight="1">
      <c r="A118" s="35"/>
      <c r="B118" s="36"/>
      <c r="C118" s="37"/>
      <c r="D118" s="37"/>
      <c r="E118" s="37"/>
      <c r="F118" s="37"/>
      <c r="G118" s="37"/>
      <c r="H118" s="37"/>
      <c r="I118" s="116"/>
      <c r="J118" s="37"/>
      <c r="K118" s="37"/>
      <c r="L118" s="52"/>
      <c r="S118" s="35"/>
      <c r="T118" s="35"/>
      <c r="U118" s="35"/>
      <c r="V118" s="35"/>
      <c r="W118" s="35"/>
      <c r="X118" s="35"/>
      <c r="Y118" s="35"/>
      <c r="Z118" s="35"/>
      <c r="AA118" s="35"/>
      <c r="AB118" s="35"/>
      <c r="AC118" s="35"/>
      <c r="AD118" s="35"/>
      <c r="AE118" s="35"/>
    </row>
    <row r="119" spans="1:65" s="2" customFormat="1" ht="27.95" customHeight="1">
      <c r="A119" s="35"/>
      <c r="B119" s="36"/>
      <c r="C119" s="30" t="s">
        <v>24</v>
      </c>
      <c r="D119" s="37"/>
      <c r="E119" s="37"/>
      <c r="F119" s="28" t="str">
        <f>E15</f>
        <v>Město Boží Dar</v>
      </c>
      <c r="G119" s="37"/>
      <c r="H119" s="37"/>
      <c r="I119" s="118" t="s">
        <v>30</v>
      </c>
      <c r="J119" s="33" t="str">
        <f>E21</f>
        <v>Jurica a.s. - Ateliér Sokolov</v>
      </c>
      <c r="K119" s="37"/>
      <c r="L119" s="52"/>
      <c r="S119" s="35"/>
      <c r="T119" s="35"/>
      <c r="U119" s="35"/>
      <c r="V119" s="35"/>
      <c r="W119" s="35"/>
      <c r="X119" s="35"/>
      <c r="Y119" s="35"/>
      <c r="Z119" s="35"/>
      <c r="AA119" s="35"/>
      <c r="AB119" s="35"/>
      <c r="AC119" s="35"/>
      <c r="AD119" s="35"/>
      <c r="AE119" s="35"/>
    </row>
    <row r="120" spans="1:65" s="2" customFormat="1" ht="15.2" customHeight="1">
      <c r="A120" s="35"/>
      <c r="B120" s="36"/>
      <c r="C120" s="30" t="s">
        <v>28</v>
      </c>
      <c r="D120" s="37"/>
      <c r="E120" s="37"/>
      <c r="F120" s="28" t="str">
        <f>IF(E18="","",E18)</f>
        <v>Vyplň údaj</v>
      </c>
      <c r="G120" s="37"/>
      <c r="H120" s="37"/>
      <c r="I120" s="118" t="s">
        <v>34</v>
      </c>
      <c r="J120" s="33" t="str">
        <f>E24</f>
        <v>Eva Marková</v>
      </c>
      <c r="K120" s="37"/>
      <c r="L120" s="52"/>
      <c r="S120" s="35"/>
      <c r="T120" s="35"/>
      <c r="U120" s="35"/>
      <c r="V120" s="35"/>
      <c r="W120" s="35"/>
      <c r="X120" s="35"/>
      <c r="Y120" s="35"/>
      <c r="Z120" s="35"/>
      <c r="AA120" s="35"/>
      <c r="AB120" s="35"/>
      <c r="AC120" s="35"/>
      <c r="AD120" s="35"/>
      <c r="AE120" s="35"/>
    </row>
    <row r="121" spans="1:65" s="2" customFormat="1" ht="10.35" customHeight="1">
      <c r="A121" s="35"/>
      <c r="B121" s="36"/>
      <c r="C121" s="37"/>
      <c r="D121" s="37"/>
      <c r="E121" s="37"/>
      <c r="F121" s="37"/>
      <c r="G121" s="37"/>
      <c r="H121" s="37"/>
      <c r="I121" s="116"/>
      <c r="J121" s="37"/>
      <c r="K121" s="37"/>
      <c r="L121" s="52"/>
      <c r="S121" s="35"/>
      <c r="T121" s="35"/>
      <c r="U121" s="35"/>
      <c r="V121" s="35"/>
      <c r="W121" s="35"/>
      <c r="X121" s="35"/>
      <c r="Y121" s="35"/>
      <c r="Z121" s="35"/>
      <c r="AA121" s="35"/>
      <c r="AB121" s="35"/>
      <c r="AC121" s="35"/>
      <c r="AD121" s="35"/>
      <c r="AE121" s="35"/>
    </row>
    <row r="122" spans="1:65" s="11" customFormat="1" ht="29.25" customHeight="1">
      <c r="A122" s="176"/>
      <c r="B122" s="177"/>
      <c r="C122" s="178" t="s">
        <v>150</v>
      </c>
      <c r="D122" s="179" t="s">
        <v>63</v>
      </c>
      <c r="E122" s="179" t="s">
        <v>59</v>
      </c>
      <c r="F122" s="179" t="s">
        <v>60</v>
      </c>
      <c r="G122" s="179" t="s">
        <v>151</v>
      </c>
      <c r="H122" s="179" t="s">
        <v>152</v>
      </c>
      <c r="I122" s="180" t="s">
        <v>153</v>
      </c>
      <c r="J122" s="179" t="s">
        <v>124</v>
      </c>
      <c r="K122" s="181" t="s">
        <v>154</v>
      </c>
      <c r="L122" s="182"/>
      <c r="M122" s="76" t="s">
        <v>1</v>
      </c>
      <c r="N122" s="77" t="s">
        <v>42</v>
      </c>
      <c r="O122" s="77" t="s">
        <v>155</v>
      </c>
      <c r="P122" s="77" t="s">
        <v>156</v>
      </c>
      <c r="Q122" s="77" t="s">
        <v>157</v>
      </c>
      <c r="R122" s="77" t="s">
        <v>158</v>
      </c>
      <c r="S122" s="77" t="s">
        <v>159</v>
      </c>
      <c r="T122" s="78" t="s">
        <v>160</v>
      </c>
      <c r="U122" s="176"/>
      <c r="V122" s="176"/>
      <c r="W122" s="176"/>
      <c r="X122" s="176"/>
      <c r="Y122" s="176"/>
      <c r="Z122" s="176"/>
      <c r="AA122" s="176"/>
      <c r="AB122" s="176"/>
      <c r="AC122" s="176"/>
      <c r="AD122" s="176"/>
      <c r="AE122" s="176"/>
    </row>
    <row r="123" spans="1:65" s="2" customFormat="1" ht="22.9" customHeight="1">
      <c r="A123" s="35"/>
      <c r="B123" s="36"/>
      <c r="C123" s="83" t="s">
        <v>161</v>
      </c>
      <c r="D123" s="37"/>
      <c r="E123" s="37"/>
      <c r="F123" s="37"/>
      <c r="G123" s="37"/>
      <c r="H123" s="37"/>
      <c r="I123" s="116"/>
      <c r="J123" s="183">
        <f>BK123</f>
        <v>0</v>
      </c>
      <c r="K123" s="37"/>
      <c r="L123" s="40"/>
      <c r="M123" s="79"/>
      <c r="N123" s="184"/>
      <c r="O123" s="80"/>
      <c r="P123" s="185">
        <f>P124+P170</f>
        <v>0</v>
      </c>
      <c r="Q123" s="80"/>
      <c r="R123" s="185">
        <f>R124+R170</f>
        <v>11.606999999999999</v>
      </c>
      <c r="S123" s="80"/>
      <c r="T123" s="186">
        <f>T124+T170</f>
        <v>1.84</v>
      </c>
      <c r="U123" s="35"/>
      <c r="V123" s="35"/>
      <c r="W123" s="35"/>
      <c r="X123" s="35"/>
      <c r="Y123" s="35"/>
      <c r="Z123" s="35"/>
      <c r="AA123" s="35"/>
      <c r="AB123" s="35"/>
      <c r="AC123" s="35"/>
      <c r="AD123" s="35"/>
      <c r="AE123" s="35"/>
      <c r="AT123" s="18" t="s">
        <v>77</v>
      </c>
      <c r="AU123" s="18" t="s">
        <v>126</v>
      </c>
      <c r="BK123" s="187">
        <f>BK124+BK170</f>
        <v>0</v>
      </c>
    </row>
    <row r="124" spans="1:65" s="12" customFormat="1" ht="25.9" customHeight="1">
      <c r="B124" s="188"/>
      <c r="C124" s="189"/>
      <c r="D124" s="190" t="s">
        <v>77</v>
      </c>
      <c r="E124" s="191" t="s">
        <v>162</v>
      </c>
      <c r="F124" s="191" t="s">
        <v>163</v>
      </c>
      <c r="G124" s="189"/>
      <c r="H124" s="189"/>
      <c r="I124" s="192"/>
      <c r="J124" s="193">
        <f>BK124</f>
        <v>0</v>
      </c>
      <c r="K124" s="189"/>
      <c r="L124" s="194"/>
      <c r="M124" s="195"/>
      <c r="N124" s="196"/>
      <c r="O124" s="196"/>
      <c r="P124" s="197">
        <f>P125+P153+P159+P167</f>
        <v>0</v>
      </c>
      <c r="Q124" s="196"/>
      <c r="R124" s="197">
        <f>R125+R153+R159+R167</f>
        <v>11.523</v>
      </c>
      <c r="S124" s="196"/>
      <c r="T124" s="198">
        <f>T125+T153+T159+T167</f>
        <v>1.84</v>
      </c>
      <c r="AR124" s="199" t="s">
        <v>86</v>
      </c>
      <c r="AT124" s="200" t="s">
        <v>77</v>
      </c>
      <c r="AU124" s="200" t="s">
        <v>78</v>
      </c>
      <c r="AY124" s="199" t="s">
        <v>164</v>
      </c>
      <c r="BK124" s="201">
        <f>BK125+BK153+BK159+BK167</f>
        <v>0</v>
      </c>
    </row>
    <row r="125" spans="1:65" s="12" customFormat="1" ht="22.9" customHeight="1">
      <c r="B125" s="188"/>
      <c r="C125" s="189"/>
      <c r="D125" s="190" t="s">
        <v>77</v>
      </c>
      <c r="E125" s="202" t="s">
        <v>86</v>
      </c>
      <c r="F125" s="202" t="s">
        <v>165</v>
      </c>
      <c r="G125" s="189"/>
      <c r="H125" s="189"/>
      <c r="I125" s="192"/>
      <c r="J125" s="203">
        <f>BK125</f>
        <v>0</v>
      </c>
      <c r="K125" s="189"/>
      <c r="L125" s="194"/>
      <c r="M125" s="195"/>
      <c r="N125" s="196"/>
      <c r="O125" s="196"/>
      <c r="P125" s="197">
        <f>SUM(P126:P152)</f>
        <v>0</v>
      </c>
      <c r="Q125" s="196"/>
      <c r="R125" s="197">
        <f>SUM(R126:R152)</f>
        <v>11.523</v>
      </c>
      <c r="S125" s="196"/>
      <c r="T125" s="198">
        <f>SUM(T126:T152)</f>
        <v>0</v>
      </c>
      <c r="AR125" s="199" t="s">
        <v>86</v>
      </c>
      <c r="AT125" s="200" t="s">
        <v>77</v>
      </c>
      <c r="AU125" s="200" t="s">
        <v>86</v>
      </c>
      <c r="AY125" s="199" t="s">
        <v>164</v>
      </c>
      <c r="BK125" s="201">
        <f>SUM(BK126:BK152)</f>
        <v>0</v>
      </c>
    </row>
    <row r="126" spans="1:65" s="2" customFormat="1" ht="48" customHeight="1">
      <c r="A126" s="35"/>
      <c r="B126" s="36"/>
      <c r="C126" s="204" t="s">
        <v>86</v>
      </c>
      <c r="D126" s="204" t="s">
        <v>166</v>
      </c>
      <c r="E126" s="205" t="s">
        <v>167</v>
      </c>
      <c r="F126" s="206" t="s">
        <v>168</v>
      </c>
      <c r="G126" s="207" t="s">
        <v>169</v>
      </c>
      <c r="H126" s="208">
        <v>4.2</v>
      </c>
      <c r="I126" s="209"/>
      <c r="J126" s="210">
        <f>ROUND(I126*H126,2)</f>
        <v>0</v>
      </c>
      <c r="K126" s="206" t="s">
        <v>170</v>
      </c>
      <c r="L126" s="40"/>
      <c r="M126" s="211" t="s">
        <v>1</v>
      </c>
      <c r="N126" s="212" t="s">
        <v>43</v>
      </c>
      <c r="O126" s="72"/>
      <c r="P126" s="213">
        <f>O126*H126</f>
        <v>0</v>
      </c>
      <c r="Q126" s="213">
        <v>0</v>
      </c>
      <c r="R126" s="213">
        <f>Q126*H126</f>
        <v>0</v>
      </c>
      <c r="S126" s="213">
        <v>0</v>
      </c>
      <c r="T126" s="214">
        <f>S126*H126</f>
        <v>0</v>
      </c>
      <c r="U126" s="35"/>
      <c r="V126" s="35"/>
      <c r="W126" s="35"/>
      <c r="X126" s="35"/>
      <c r="Y126" s="35"/>
      <c r="Z126" s="35"/>
      <c r="AA126" s="35"/>
      <c r="AB126" s="35"/>
      <c r="AC126" s="35"/>
      <c r="AD126" s="35"/>
      <c r="AE126" s="35"/>
      <c r="AR126" s="215" t="s">
        <v>171</v>
      </c>
      <c r="AT126" s="215" t="s">
        <v>166</v>
      </c>
      <c r="AU126" s="215" t="s">
        <v>88</v>
      </c>
      <c r="AY126" s="18" t="s">
        <v>164</v>
      </c>
      <c r="BE126" s="216">
        <f>IF(N126="základní",J126,0)</f>
        <v>0</v>
      </c>
      <c r="BF126" s="216">
        <f>IF(N126="snížená",J126,0)</f>
        <v>0</v>
      </c>
      <c r="BG126" s="216">
        <f>IF(N126="zákl. přenesená",J126,0)</f>
        <v>0</v>
      </c>
      <c r="BH126" s="216">
        <f>IF(N126="sníž. přenesená",J126,0)</f>
        <v>0</v>
      </c>
      <c r="BI126" s="216">
        <f>IF(N126="nulová",J126,0)</f>
        <v>0</v>
      </c>
      <c r="BJ126" s="18" t="s">
        <v>86</v>
      </c>
      <c r="BK126" s="216">
        <f>ROUND(I126*H126,2)</f>
        <v>0</v>
      </c>
      <c r="BL126" s="18" t="s">
        <v>171</v>
      </c>
      <c r="BM126" s="215" t="s">
        <v>2790</v>
      </c>
    </row>
    <row r="127" spans="1:65" s="2" customFormat="1" ht="234">
      <c r="A127" s="35"/>
      <c r="B127" s="36"/>
      <c r="C127" s="37"/>
      <c r="D127" s="217" t="s">
        <v>173</v>
      </c>
      <c r="E127" s="37"/>
      <c r="F127" s="218" t="s">
        <v>174</v>
      </c>
      <c r="G127" s="37"/>
      <c r="H127" s="37"/>
      <c r="I127" s="116"/>
      <c r="J127" s="37"/>
      <c r="K127" s="37"/>
      <c r="L127" s="40"/>
      <c r="M127" s="219"/>
      <c r="N127" s="220"/>
      <c r="O127" s="72"/>
      <c r="P127" s="72"/>
      <c r="Q127" s="72"/>
      <c r="R127" s="72"/>
      <c r="S127" s="72"/>
      <c r="T127" s="73"/>
      <c r="U127" s="35"/>
      <c r="V127" s="35"/>
      <c r="W127" s="35"/>
      <c r="X127" s="35"/>
      <c r="Y127" s="35"/>
      <c r="Z127" s="35"/>
      <c r="AA127" s="35"/>
      <c r="AB127" s="35"/>
      <c r="AC127" s="35"/>
      <c r="AD127" s="35"/>
      <c r="AE127" s="35"/>
      <c r="AT127" s="18" t="s">
        <v>173</v>
      </c>
      <c r="AU127" s="18" t="s">
        <v>88</v>
      </c>
    </row>
    <row r="128" spans="1:65" s="13" customFormat="1" ht="11.25">
      <c r="B128" s="221"/>
      <c r="C128" s="222"/>
      <c r="D128" s="217" t="s">
        <v>175</v>
      </c>
      <c r="E128" s="223" t="s">
        <v>1</v>
      </c>
      <c r="F128" s="224" t="s">
        <v>2791</v>
      </c>
      <c r="G128" s="222"/>
      <c r="H128" s="225">
        <v>4.2</v>
      </c>
      <c r="I128" s="226"/>
      <c r="J128" s="222"/>
      <c r="K128" s="222"/>
      <c r="L128" s="227"/>
      <c r="M128" s="228"/>
      <c r="N128" s="229"/>
      <c r="O128" s="229"/>
      <c r="P128" s="229"/>
      <c r="Q128" s="229"/>
      <c r="R128" s="229"/>
      <c r="S128" s="229"/>
      <c r="T128" s="230"/>
      <c r="AT128" s="231" t="s">
        <v>175</v>
      </c>
      <c r="AU128" s="231" t="s">
        <v>88</v>
      </c>
      <c r="AV128" s="13" t="s">
        <v>88</v>
      </c>
      <c r="AW128" s="13" t="s">
        <v>33</v>
      </c>
      <c r="AX128" s="13" t="s">
        <v>86</v>
      </c>
      <c r="AY128" s="231" t="s">
        <v>164</v>
      </c>
    </row>
    <row r="129" spans="1:65" s="2" customFormat="1" ht="48" customHeight="1">
      <c r="A129" s="35"/>
      <c r="B129" s="36"/>
      <c r="C129" s="204" t="s">
        <v>88</v>
      </c>
      <c r="D129" s="204" t="s">
        <v>166</v>
      </c>
      <c r="E129" s="205" t="s">
        <v>189</v>
      </c>
      <c r="F129" s="206" t="s">
        <v>190</v>
      </c>
      <c r="G129" s="207" t="s">
        <v>169</v>
      </c>
      <c r="H129" s="208">
        <v>20</v>
      </c>
      <c r="I129" s="209"/>
      <c r="J129" s="210">
        <f>ROUND(I129*H129,2)</f>
        <v>0</v>
      </c>
      <c r="K129" s="206" t="s">
        <v>170</v>
      </c>
      <c r="L129" s="40"/>
      <c r="M129" s="211" t="s">
        <v>1</v>
      </c>
      <c r="N129" s="212" t="s">
        <v>43</v>
      </c>
      <c r="O129" s="72"/>
      <c r="P129" s="213">
        <f>O129*H129</f>
        <v>0</v>
      </c>
      <c r="Q129" s="213">
        <v>0</v>
      </c>
      <c r="R129" s="213">
        <f>Q129*H129</f>
        <v>0</v>
      </c>
      <c r="S129" s="213">
        <v>0</v>
      </c>
      <c r="T129" s="214">
        <f>S129*H129</f>
        <v>0</v>
      </c>
      <c r="U129" s="35"/>
      <c r="V129" s="35"/>
      <c r="W129" s="35"/>
      <c r="X129" s="35"/>
      <c r="Y129" s="35"/>
      <c r="Z129" s="35"/>
      <c r="AA129" s="35"/>
      <c r="AB129" s="35"/>
      <c r="AC129" s="35"/>
      <c r="AD129" s="35"/>
      <c r="AE129" s="35"/>
      <c r="AR129" s="215" t="s">
        <v>171</v>
      </c>
      <c r="AT129" s="215" t="s">
        <v>166</v>
      </c>
      <c r="AU129" s="215" t="s">
        <v>88</v>
      </c>
      <c r="AY129" s="18" t="s">
        <v>164</v>
      </c>
      <c r="BE129" s="216">
        <f>IF(N129="základní",J129,0)</f>
        <v>0</v>
      </c>
      <c r="BF129" s="216">
        <f>IF(N129="snížená",J129,0)</f>
        <v>0</v>
      </c>
      <c r="BG129" s="216">
        <f>IF(N129="zákl. přenesená",J129,0)</f>
        <v>0</v>
      </c>
      <c r="BH129" s="216">
        <f>IF(N129="sníž. přenesená",J129,0)</f>
        <v>0</v>
      </c>
      <c r="BI129" s="216">
        <f>IF(N129="nulová",J129,0)</f>
        <v>0</v>
      </c>
      <c r="BJ129" s="18" t="s">
        <v>86</v>
      </c>
      <c r="BK129" s="216">
        <f>ROUND(I129*H129,2)</f>
        <v>0</v>
      </c>
      <c r="BL129" s="18" t="s">
        <v>171</v>
      </c>
      <c r="BM129" s="215" t="s">
        <v>2792</v>
      </c>
    </row>
    <row r="130" spans="1:65" s="2" customFormat="1" ht="58.5">
      <c r="A130" s="35"/>
      <c r="B130" s="36"/>
      <c r="C130" s="37"/>
      <c r="D130" s="217" t="s">
        <v>173</v>
      </c>
      <c r="E130" s="37"/>
      <c r="F130" s="218" t="s">
        <v>192</v>
      </c>
      <c r="G130" s="37"/>
      <c r="H130" s="37"/>
      <c r="I130" s="116"/>
      <c r="J130" s="37"/>
      <c r="K130" s="37"/>
      <c r="L130" s="40"/>
      <c r="M130" s="219"/>
      <c r="N130" s="220"/>
      <c r="O130" s="72"/>
      <c r="P130" s="72"/>
      <c r="Q130" s="72"/>
      <c r="R130" s="72"/>
      <c r="S130" s="72"/>
      <c r="T130" s="73"/>
      <c r="U130" s="35"/>
      <c r="V130" s="35"/>
      <c r="W130" s="35"/>
      <c r="X130" s="35"/>
      <c r="Y130" s="35"/>
      <c r="Z130" s="35"/>
      <c r="AA130" s="35"/>
      <c r="AB130" s="35"/>
      <c r="AC130" s="35"/>
      <c r="AD130" s="35"/>
      <c r="AE130" s="35"/>
      <c r="AT130" s="18" t="s">
        <v>173</v>
      </c>
      <c r="AU130" s="18" t="s">
        <v>88</v>
      </c>
    </row>
    <row r="131" spans="1:65" s="13" customFormat="1" ht="11.25">
      <c r="B131" s="221"/>
      <c r="C131" s="222"/>
      <c r="D131" s="217" t="s">
        <v>175</v>
      </c>
      <c r="E131" s="223" t="s">
        <v>1</v>
      </c>
      <c r="F131" s="224" t="s">
        <v>2793</v>
      </c>
      <c r="G131" s="222"/>
      <c r="H131" s="225">
        <v>20</v>
      </c>
      <c r="I131" s="226"/>
      <c r="J131" s="222"/>
      <c r="K131" s="222"/>
      <c r="L131" s="227"/>
      <c r="M131" s="228"/>
      <c r="N131" s="229"/>
      <c r="O131" s="229"/>
      <c r="P131" s="229"/>
      <c r="Q131" s="229"/>
      <c r="R131" s="229"/>
      <c r="S131" s="229"/>
      <c r="T131" s="230"/>
      <c r="AT131" s="231" t="s">
        <v>175</v>
      </c>
      <c r="AU131" s="231" t="s">
        <v>88</v>
      </c>
      <c r="AV131" s="13" t="s">
        <v>88</v>
      </c>
      <c r="AW131" s="13" t="s">
        <v>33</v>
      </c>
      <c r="AX131" s="13" t="s">
        <v>86</v>
      </c>
      <c r="AY131" s="231" t="s">
        <v>164</v>
      </c>
    </row>
    <row r="132" spans="1:65" s="2" customFormat="1" ht="60" customHeight="1">
      <c r="A132" s="35"/>
      <c r="B132" s="36"/>
      <c r="C132" s="204" t="s">
        <v>183</v>
      </c>
      <c r="D132" s="204" t="s">
        <v>166</v>
      </c>
      <c r="E132" s="205" t="s">
        <v>196</v>
      </c>
      <c r="F132" s="206" t="s">
        <v>197</v>
      </c>
      <c r="G132" s="207" t="s">
        <v>169</v>
      </c>
      <c r="H132" s="208">
        <v>20</v>
      </c>
      <c r="I132" s="209"/>
      <c r="J132" s="210">
        <f>ROUND(I132*H132,2)</f>
        <v>0</v>
      </c>
      <c r="K132" s="206" t="s">
        <v>170</v>
      </c>
      <c r="L132" s="40"/>
      <c r="M132" s="211" t="s">
        <v>1</v>
      </c>
      <c r="N132" s="212" t="s">
        <v>43</v>
      </c>
      <c r="O132" s="72"/>
      <c r="P132" s="213">
        <f>O132*H132</f>
        <v>0</v>
      </c>
      <c r="Q132" s="213">
        <v>0</v>
      </c>
      <c r="R132" s="213">
        <f>Q132*H132</f>
        <v>0</v>
      </c>
      <c r="S132" s="213">
        <v>0</v>
      </c>
      <c r="T132" s="214">
        <f>S132*H132</f>
        <v>0</v>
      </c>
      <c r="U132" s="35"/>
      <c r="V132" s="35"/>
      <c r="W132" s="35"/>
      <c r="X132" s="35"/>
      <c r="Y132" s="35"/>
      <c r="Z132" s="35"/>
      <c r="AA132" s="35"/>
      <c r="AB132" s="35"/>
      <c r="AC132" s="35"/>
      <c r="AD132" s="35"/>
      <c r="AE132" s="35"/>
      <c r="AR132" s="215" t="s">
        <v>171</v>
      </c>
      <c r="AT132" s="215" t="s">
        <v>166</v>
      </c>
      <c r="AU132" s="215" t="s">
        <v>88</v>
      </c>
      <c r="AY132" s="18" t="s">
        <v>164</v>
      </c>
      <c r="BE132" s="216">
        <f>IF(N132="základní",J132,0)</f>
        <v>0</v>
      </c>
      <c r="BF132" s="216">
        <f>IF(N132="snížená",J132,0)</f>
        <v>0</v>
      </c>
      <c r="BG132" s="216">
        <f>IF(N132="zákl. přenesená",J132,0)</f>
        <v>0</v>
      </c>
      <c r="BH132" s="216">
        <f>IF(N132="sníž. přenesená",J132,0)</f>
        <v>0</v>
      </c>
      <c r="BI132" s="216">
        <f>IF(N132="nulová",J132,0)</f>
        <v>0</v>
      </c>
      <c r="BJ132" s="18" t="s">
        <v>86</v>
      </c>
      <c r="BK132" s="216">
        <f>ROUND(I132*H132,2)</f>
        <v>0</v>
      </c>
      <c r="BL132" s="18" t="s">
        <v>171</v>
      </c>
      <c r="BM132" s="215" t="s">
        <v>2794</v>
      </c>
    </row>
    <row r="133" spans="1:65" s="2" customFormat="1" ht="58.5">
      <c r="A133" s="35"/>
      <c r="B133" s="36"/>
      <c r="C133" s="37"/>
      <c r="D133" s="217" t="s">
        <v>173</v>
      </c>
      <c r="E133" s="37"/>
      <c r="F133" s="218" t="s">
        <v>192</v>
      </c>
      <c r="G133" s="37"/>
      <c r="H133" s="37"/>
      <c r="I133" s="116"/>
      <c r="J133" s="37"/>
      <c r="K133" s="37"/>
      <c r="L133" s="40"/>
      <c r="M133" s="219"/>
      <c r="N133" s="220"/>
      <c r="O133" s="72"/>
      <c r="P133" s="72"/>
      <c r="Q133" s="72"/>
      <c r="R133" s="72"/>
      <c r="S133" s="72"/>
      <c r="T133" s="73"/>
      <c r="U133" s="35"/>
      <c r="V133" s="35"/>
      <c r="W133" s="35"/>
      <c r="X133" s="35"/>
      <c r="Y133" s="35"/>
      <c r="Z133" s="35"/>
      <c r="AA133" s="35"/>
      <c r="AB133" s="35"/>
      <c r="AC133" s="35"/>
      <c r="AD133" s="35"/>
      <c r="AE133" s="35"/>
      <c r="AT133" s="18" t="s">
        <v>173</v>
      </c>
      <c r="AU133" s="18" t="s">
        <v>88</v>
      </c>
    </row>
    <row r="134" spans="1:65" s="2" customFormat="1" ht="60" customHeight="1">
      <c r="A134" s="35"/>
      <c r="B134" s="36"/>
      <c r="C134" s="204" t="s">
        <v>171</v>
      </c>
      <c r="D134" s="204" t="s">
        <v>166</v>
      </c>
      <c r="E134" s="205" t="s">
        <v>221</v>
      </c>
      <c r="F134" s="206" t="s">
        <v>222</v>
      </c>
      <c r="G134" s="207" t="s">
        <v>169</v>
      </c>
      <c r="H134" s="208">
        <v>6</v>
      </c>
      <c r="I134" s="209"/>
      <c r="J134" s="210">
        <f>ROUND(I134*H134,2)</f>
        <v>0</v>
      </c>
      <c r="K134" s="206" t="s">
        <v>170</v>
      </c>
      <c r="L134" s="40"/>
      <c r="M134" s="211" t="s">
        <v>1</v>
      </c>
      <c r="N134" s="212" t="s">
        <v>43</v>
      </c>
      <c r="O134" s="72"/>
      <c r="P134" s="213">
        <f>O134*H134</f>
        <v>0</v>
      </c>
      <c r="Q134" s="213">
        <v>0</v>
      </c>
      <c r="R134" s="213">
        <f>Q134*H134</f>
        <v>0</v>
      </c>
      <c r="S134" s="213">
        <v>0</v>
      </c>
      <c r="T134" s="214">
        <f>S134*H134</f>
        <v>0</v>
      </c>
      <c r="U134" s="35"/>
      <c r="V134" s="35"/>
      <c r="W134" s="35"/>
      <c r="X134" s="35"/>
      <c r="Y134" s="35"/>
      <c r="Z134" s="35"/>
      <c r="AA134" s="35"/>
      <c r="AB134" s="35"/>
      <c r="AC134" s="35"/>
      <c r="AD134" s="35"/>
      <c r="AE134" s="35"/>
      <c r="AR134" s="215" t="s">
        <v>171</v>
      </c>
      <c r="AT134" s="215" t="s">
        <v>166</v>
      </c>
      <c r="AU134" s="215" t="s">
        <v>88</v>
      </c>
      <c r="AY134" s="18" t="s">
        <v>164</v>
      </c>
      <c r="BE134" s="216">
        <f>IF(N134="základní",J134,0)</f>
        <v>0</v>
      </c>
      <c r="BF134" s="216">
        <f>IF(N134="snížená",J134,0)</f>
        <v>0</v>
      </c>
      <c r="BG134" s="216">
        <f>IF(N134="zákl. přenesená",J134,0)</f>
        <v>0</v>
      </c>
      <c r="BH134" s="216">
        <f>IF(N134="sníž. přenesená",J134,0)</f>
        <v>0</v>
      </c>
      <c r="BI134" s="216">
        <f>IF(N134="nulová",J134,0)</f>
        <v>0</v>
      </c>
      <c r="BJ134" s="18" t="s">
        <v>86</v>
      </c>
      <c r="BK134" s="216">
        <f>ROUND(I134*H134,2)</f>
        <v>0</v>
      </c>
      <c r="BL134" s="18" t="s">
        <v>171</v>
      </c>
      <c r="BM134" s="215" t="s">
        <v>2795</v>
      </c>
    </row>
    <row r="135" spans="1:65" s="2" customFormat="1" ht="195">
      <c r="A135" s="35"/>
      <c r="B135" s="36"/>
      <c r="C135" s="37"/>
      <c r="D135" s="217" t="s">
        <v>173</v>
      </c>
      <c r="E135" s="37"/>
      <c r="F135" s="218" t="s">
        <v>217</v>
      </c>
      <c r="G135" s="37"/>
      <c r="H135" s="37"/>
      <c r="I135" s="116"/>
      <c r="J135" s="37"/>
      <c r="K135" s="37"/>
      <c r="L135" s="40"/>
      <c r="M135" s="219"/>
      <c r="N135" s="220"/>
      <c r="O135" s="72"/>
      <c r="P135" s="72"/>
      <c r="Q135" s="72"/>
      <c r="R135" s="72"/>
      <c r="S135" s="72"/>
      <c r="T135" s="73"/>
      <c r="U135" s="35"/>
      <c r="V135" s="35"/>
      <c r="W135" s="35"/>
      <c r="X135" s="35"/>
      <c r="Y135" s="35"/>
      <c r="Z135" s="35"/>
      <c r="AA135" s="35"/>
      <c r="AB135" s="35"/>
      <c r="AC135" s="35"/>
      <c r="AD135" s="35"/>
      <c r="AE135" s="35"/>
      <c r="AT135" s="18" t="s">
        <v>173</v>
      </c>
      <c r="AU135" s="18" t="s">
        <v>88</v>
      </c>
    </row>
    <row r="136" spans="1:65" s="13" customFormat="1" ht="11.25">
      <c r="B136" s="221"/>
      <c r="C136" s="222"/>
      <c r="D136" s="217" t="s">
        <v>175</v>
      </c>
      <c r="E136" s="223" t="s">
        <v>1</v>
      </c>
      <c r="F136" s="224" t="s">
        <v>2796</v>
      </c>
      <c r="G136" s="222"/>
      <c r="H136" s="225">
        <v>6</v>
      </c>
      <c r="I136" s="226"/>
      <c r="J136" s="222"/>
      <c r="K136" s="222"/>
      <c r="L136" s="227"/>
      <c r="M136" s="228"/>
      <c r="N136" s="229"/>
      <c r="O136" s="229"/>
      <c r="P136" s="229"/>
      <c r="Q136" s="229"/>
      <c r="R136" s="229"/>
      <c r="S136" s="229"/>
      <c r="T136" s="230"/>
      <c r="AT136" s="231" t="s">
        <v>175</v>
      </c>
      <c r="AU136" s="231" t="s">
        <v>88</v>
      </c>
      <c r="AV136" s="13" t="s">
        <v>88</v>
      </c>
      <c r="AW136" s="13" t="s">
        <v>33</v>
      </c>
      <c r="AX136" s="13" t="s">
        <v>86</v>
      </c>
      <c r="AY136" s="231" t="s">
        <v>164</v>
      </c>
    </row>
    <row r="137" spans="1:65" s="2" customFormat="1" ht="36" customHeight="1">
      <c r="A137" s="35"/>
      <c r="B137" s="36"/>
      <c r="C137" s="204" t="s">
        <v>195</v>
      </c>
      <c r="D137" s="204" t="s">
        <v>166</v>
      </c>
      <c r="E137" s="205" t="s">
        <v>227</v>
      </c>
      <c r="F137" s="206" t="s">
        <v>228</v>
      </c>
      <c r="G137" s="207" t="s">
        <v>169</v>
      </c>
      <c r="H137" s="208">
        <v>6</v>
      </c>
      <c r="I137" s="209"/>
      <c r="J137" s="210">
        <f>ROUND(I137*H137,2)</f>
        <v>0</v>
      </c>
      <c r="K137" s="206" t="s">
        <v>170</v>
      </c>
      <c r="L137" s="40"/>
      <c r="M137" s="211" t="s">
        <v>1</v>
      </c>
      <c r="N137" s="212" t="s">
        <v>43</v>
      </c>
      <c r="O137" s="72"/>
      <c r="P137" s="213">
        <f>O137*H137</f>
        <v>0</v>
      </c>
      <c r="Q137" s="213">
        <v>0</v>
      </c>
      <c r="R137" s="213">
        <f>Q137*H137</f>
        <v>0</v>
      </c>
      <c r="S137" s="213">
        <v>0</v>
      </c>
      <c r="T137" s="214">
        <f>S137*H137</f>
        <v>0</v>
      </c>
      <c r="U137" s="35"/>
      <c r="V137" s="35"/>
      <c r="W137" s="35"/>
      <c r="X137" s="35"/>
      <c r="Y137" s="35"/>
      <c r="Z137" s="35"/>
      <c r="AA137" s="35"/>
      <c r="AB137" s="35"/>
      <c r="AC137" s="35"/>
      <c r="AD137" s="35"/>
      <c r="AE137" s="35"/>
      <c r="AR137" s="215" t="s">
        <v>171</v>
      </c>
      <c r="AT137" s="215" t="s">
        <v>166</v>
      </c>
      <c r="AU137" s="215" t="s">
        <v>88</v>
      </c>
      <c r="AY137" s="18" t="s">
        <v>164</v>
      </c>
      <c r="BE137" s="216">
        <f>IF(N137="základní",J137,0)</f>
        <v>0</v>
      </c>
      <c r="BF137" s="216">
        <f>IF(N137="snížená",J137,0)</f>
        <v>0</v>
      </c>
      <c r="BG137" s="216">
        <f>IF(N137="zákl. přenesená",J137,0)</f>
        <v>0</v>
      </c>
      <c r="BH137" s="216">
        <f>IF(N137="sníž. přenesená",J137,0)</f>
        <v>0</v>
      </c>
      <c r="BI137" s="216">
        <f>IF(N137="nulová",J137,0)</f>
        <v>0</v>
      </c>
      <c r="BJ137" s="18" t="s">
        <v>86</v>
      </c>
      <c r="BK137" s="216">
        <f>ROUND(I137*H137,2)</f>
        <v>0</v>
      </c>
      <c r="BL137" s="18" t="s">
        <v>171</v>
      </c>
      <c r="BM137" s="215" t="s">
        <v>2797</v>
      </c>
    </row>
    <row r="138" spans="1:65" s="2" customFormat="1" ht="146.25">
      <c r="A138" s="35"/>
      <c r="B138" s="36"/>
      <c r="C138" s="37"/>
      <c r="D138" s="217" t="s">
        <v>173</v>
      </c>
      <c r="E138" s="37"/>
      <c r="F138" s="218" t="s">
        <v>230</v>
      </c>
      <c r="G138" s="37"/>
      <c r="H138" s="37"/>
      <c r="I138" s="116"/>
      <c r="J138" s="37"/>
      <c r="K138" s="37"/>
      <c r="L138" s="40"/>
      <c r="M138" s="219"/>
      <c r="N138" s="220"/>
      <c r="O138" s="72"/>
      <c r="P138" s="72"/>
      <c r="Q138" s="72"/>
      <c r="R138" s="72"/>
      <c r="S138" s="72"/>
      <c r="T138" s="73"/>
      <c r="U138" s="35"/>
      <c r="V138" s="35"/>
      <c r="W138" s="35"/>
      <c r="X138" s="35"/>
      <c r="Y138" s="35"/>
      <c r="Z138" s="35"/>
      <c r="AA138" s="35"/>
      <c r="AB138" s="35"/>
      <c r="AC138" s="35"/>
      <c r="AD138" s="35"/>
      <c r="AE138" s="35"/>
      <c r="AT138" s="18" t="s">
        <v>173</v>
      </c>
      <c r="AU138" s="18" t="s">
        <v>88</v>
      </c>
    </row>
    <row r="139" spans="1:65" s="2" customFormat="1" ht="16.5" customHeight="1">
      <c r="A139" s="35"/>
      <c r="B139" s="36"/>
      <c r="C139" s="204" t="s">
        <v>199</v>
      </c>
      <c r="D139" s="204" t="s">
        <v>166</v>
      </c>
      <c r="E139" s="205" t="s">
        <v>236</v>
      </c>
      <c r="F139" s="206" t="s">
        <v>237</v>
      </c>
      <c r="G139" s="207" t="s">
        <v>169</v>
      </c>
      <c r="H139" s="208">
        <v>6</v>
      </c>
      <c r="I139" s="209"/>
      <c r="J139" s="210">
        <f>ROUND(I139*H139,2)</f>
        <v>0</v>
      </c>
      <c r="K139" s="206" t="s">
        <v>170</v>
      </c>
      <c r="L139" s="40"/>
      <c r="M139" s="211" t="s">
        <v>1</v>
      </c>
      <c r="N139" s="212" t="s">
        <v>43</v>
      </c>
      <c r="O139" s="72"/>
      <c r="P139" s="213">
        <f>O139*H139</f>
        <v>0</v>
      </c>
      <c r="Q139" s="213">
        <v>0</v>
      </c>
      <c r="R139" s="213">
        <f>Q139*H139</f>
        <v>0</v>
      </c>
      <c r="S139" s="213">
        <v>0</v>
      </c>
      <c r="T139" s="214">
        <f>S139*H139</f>
        <v>0</v>
      </c>
      <c r="U139" s="35"/>
      <c r="V139" s="35"/>
      <c r="W139" s="35"/>
      <c r="X139" s="35"/>
      <c r="Y139" s="35"/>
      <c r="Z139" s="35"/>
      <c r="AA139" s="35"/>
      <c r="AB139" s="35"/>
      <c r="AC139" s="35"/>
      <c r="AD139" s="35"/>
      <c r="AE139" s="35"/>
      <c r="AR139" s="215" t="s">
        <v>171</v>
      </c>
      <c r="AT139" s="215" t="s">
        <v>166</v>
      </c>
      <c r="AU139" s="215" t="s">
        <v>88</v>
      </c>
      <c r="AY139" s="18" t="s">
        <v>164</v>
      </c>
      <c r="BE139" s="216">
        <f>IF(N139="základní",J139,0)</f>
        <v>0</v>
      </c>
      <c r="BF139" s="216">
        <f>IF(N139="snížená",J139,0)</f>
        <v>0</v>
      </c>
      <c r="BG139" s="216">
        <f>IF(N139="zákl. přenesená",J139,0)</f>
        <v>0</v>
      </c>
      <c r="BH139" s="216">
        <f>IF(N139="sníž. přenesená",J139,0)</f>
        <v>0</v>
      </c>
      <c r="BI139" s="216">
        <f>IF(N139="nulová",J139,0)</f>
        <v>0</v>
      </c>
      <c r="BJ139" s="18" t="s">
        <v>86</v>
      </c>
      <c r="BK139" s="216">
        <f>ROUND(I139*H139,2)</f>
        <v>0</v>
      </c>
      <c r="BL139" s="18" t="s">
        <v>171</v>
      </c>
      <c r="BM139" s="215" t="s">
        <v>2798</v>
      </c>
    </row>
    <row r="140" spans="1:65" s="2" customFormat="1" ht="282.75">
      <c r="A140" s="35"/>
      <c r="B140" s="36"/>
      <c r="C140" s="37"/>
      <c r="D140" s="217" t="s">
        <v>173</v>
      </c>
      <c r="E140" s="37"/>
      <c r="F140" s="218" t="s">
        <v>239</v>
      </c>
      <c r="G140" s="37"/>
      <c r="H140" s="37"/>
      <c r="I140" s="116"/>
      <c r="J140" s="37"/>
      <c r="K140" s="37"/>
      <c r="L140" s="40"/>
      <c r="M140" s="219"/>
      <c r="N140" s="220"/>
      <c r="O140" s="72"/>
      <c r="P140" s="72"/>
      <c r="Q140" s="72"/>
      <c r="R140" s="72"/>
      <c r="S140" s="72"/>
      <c r="T140" s="73"/>
      <c r="U140" s="35"/>
      <c r="V140" s="35"/>
      <c r="W140" s="35"/>
      <c r="X140" s="35"/>
      <c r="Y140" s="35"/>
      <c r="Z140" s="35"/>
      <c r="AA140" s="35"/>
      <c r="AB140" s="35"/>
      <c r="AC140" s="35"/>
      <c r="AD140" s="35"/>
      <c r="AE140" s="35"/>
      <c r="AT140" s="18" t="s">
        <v>173</v>
      </c>
      <c r="AU140" s="18" t="s">
        <v>88</v>
      </c>
    </row>
    <row r="141" spans="1:65" s="2" customFormat="1" ht="36" customHeight="1">
      <c r="A141" s="35"/>
      <c r="B141" s="36"/>
      <c r="C141" s="204" t="s">
        <v>208</v>
      </c>
      <c r="D141" s="204" t="s">
        <v>166</v>
      </c>
      <c r="E141" s="205" t="s">
        <v>248</v>
      </c>
      <c r="F141" s="206" t="s">
        <v>249</v>
      </c>
      <c r="G141" s="207" t="s">
        <v>169</v>
      </c>
      <c r="H141" s="208">
        <v>14</v>
      </c>
      <c r="I141" s="209"/>
      <c r="J141" s="210">
        <f>ROUND(I141*H141,2)</f>
        <v>0</v>
      </c>
      <c r="K141" s="206" t="s">
        <v>170</v>
      </c>
      <c r="L141" s="40"/>
      <c r="M141" s="211" t="s">
        <v>1</v>
      </c>
      <c r="N141" s="212" t="s">
        <v>43</v>
      </c>
      <c r="O141" s="72"/>
      <c r="P141" s="213">
        <f>O141*H141</f>
        <v>0</v>
      </c>
      <c r="Q141" s="213">
        <v>0</v>
      </c>
      <c r="R141" s="213">
        <f>Q141*H141</f>
        <v>0</v>
      </c>
      <c r="S141" s="213">
        <v>0</v>
      </c>
      <c r="T141" s="214">
        <f>S141*H141</f>
        <v>0</v>
      </c>
      <c r="U141" s="35"/>
      <c r="V141" s="35"/>
      <c r="W141" s="35"/>
      <c r="X141" s="35"/>
      <c r="Y141" s="35"/>
      <c r="Z141" s="35"/>
      <c r="AA141" s="35"/>
      <c r="AB141" s="35"/>
      <c r="AC141" s="35"/>
      <c r="AD141" s="35"/>
      <c r="AE141" s="35"/>
      <c r="AR141" s="215" t="s">
        <v>171</v>
      </c>
      <c r="AT141" s="215" t="s">
        <v>166</v>
      </c>
      <c r="AU141" s="215" t="s">
        <v>88</v>
      </c>
      <c r="AY141" s="18" t="s">
        <v>164</v>
      </c>
      <c r="BE141" s="216">
        <f>IF(N141="základní",J141,0)</f>
        <v>0</v>
      </c>
      <c r="BF141" s="216">
        <f>IF(N141="snížená",J141,0)</f>
        <v>0</v>
      </c>
      <c r="BG141" s="216">
        <f>IF(N141="zákl. přenesená",J141,0)</f>
        <v>0</v>
      </c>
      <c r="BH141" s="216">
        <f>IF(N141="sníž. přenesená",J141,0)</f>
        <v>0</v>
      </c>
      <c r="BI141" s="216">
        <f>IF(N141="nulová",J141,0)</f>
        <v>0</v>
      </c>
      <c r="BJ141" s="18" t="s">
        <v>86</v>
      </c>
      <c r="BK141" s="216">
        <f>ROUND(I141*H141,2)</f>
        <v>0</v>
      </c>
      <c r="BL141" s="18" t="s">
        <v>171</v>
      </c>
      <c r="BM141" s="215" t="s">
        <v>2799</v>
      </c>
    </row>
    <row r="142" spans="1:65" s="2" customFormat="1" ht="409.5">
      <c r="A142" s="35"/>
      <c r="B142" s="36"/>
      <c r="C142" s="37"/>
      <c r="D142" s="217" t="s">
        <v>173</v>
      </c>
      <c r="E142" s="37"/>
      <c r="F142" s="253" t="s">
        <v>251</v>
      </c>
      <c r="G142" s="37"/>
      <c r="H142" s="37"/>
      <c r="I142" s="116"/>
      <c r="J142" s="37"/>
      <c r="K142" s="37"/>
      <c r="L142" s="40"/>
      <c r="M142" s="219"/>
      <c r="N142" s="220"/>
      <c r="O142" s="72"/>
      <c r="P142" s="72"/>
      <c r="Q142" s="72"/>
      <c r="R142" s="72"/>
      <c r="S142" s="72"/>
      <c r="T142" s="73"/>
      <c r="U142" s="35"/>
      <c r="V142" s="35"/>
      <c r="W142" s="35"/>
      <c r="X142" s="35"/>
      <c r="Y142" s="35"/>
      <c r="Z142" s="35"/>
      <c r="AA142" s="35"/>
      <c r="AB142" s="35"/>
      <c r="AC142" s="35"/>
      <c r="AD142" s="35"/>
      <c r="AE142" s="35"/>
      <c r="AT142" s="18" t="s">
        <v>173</v>
      </c>
      <c r="AU142" s="18" t="s">
        <v>88</v>
      </c>
    </row>
    <row r="143" spans="1:65" s="13" customFormat="1" ht="11.25">
      <c r="B143" s="221"/>
      <c r="C143" s="222"/>
      <c r="D143" s="217" t="s">
        <v>175</v>
      </c>
      <c r="E143" s="223" t="s">
        <v>1</v>
      </c>
      <c r="F143" s="224" t="s">
        <v>2800</v>
      </c>
      <c r="G143" s="222"/>
      <c r="H143" s="225">
        <v>14</v>
      </c>
      <c r="I143" s="226"/>
      <c r="J143" s="222"/>
      <c r="K143" s="222"/>
      <c r="L143" s="227"/>
      <c r="M143" s="228"/>
      <c r="N143" s="229"/>
      <c r="O143" s="229"/>
      <c r="P143" s="229"/>
      <c r="Q143" s="229"/>
      <c r="R143" s="229"/>
      <c r="S143" s="229"/>
      <c r="T143" s="230"/>
      <c r="AT143" s="231" t="s">
        <v>175</v>
      </c>
      <c r="AU143" s="231" t="s">
        <v>88</v>
      </c>
      <c r="AV143" s="13" t="s">
        <v>88</v>
      </c>
      <c r="AW143" s="13" t="s">
        <v>33</v>
      </c>
      <c r="AX143" s="13" t="s">
        <v>86</v>
      </c>
      <c r="AY143" s="231" t="s">
        <v>164</v>
      </c>
    </row>
    <row r="144" spans="1:65" s="2" customFormat="1" ht="60" customHeight="1">
      <c r="A144" s="35"/>
      <c r="B144" s="36"/>
      <c r="C144" s="204" t="s">
        <v>213</v>
      </c>
      <c r="D144" s="204" t="s">
        <v>166</v>
      </c>
      <c r="E144" s="205" t="s">
        <v>2600</v>
      </c>
      <c r="F144" s="206" t="s">
        <v>2601</v>
      </c>
      <c r="G144" s="207" t="s">
        <v>169</v>
      </c>
      <c r="H144" s="208">
        <v>6</v>
      </c>
      <c r="I144" s="209"/>
      <c r="J144" s="210">
        <f>ROUND(I144*H144,2)</f>
        <v>0</v>
      </c>
      <c r="K144" s="206" t="s">
        <v>170</v>
      </c>
      <c r="L144" s="40"/>
      <c r="M144" s="211" t="s">
        <v>1</v>
      </c>
      <c r="N144" s="212" t="s">
        <v>43</v>
      </c>
      <c r="O144" s="72"/>
      <c r="P144" s="213">
        <f>O144*H144</f>
        <v>0</v>
      </c>
      <c r="Q144" s="213">
        <v>0</v>
      </c>
      <c r="R144" s="213">
        <f>Q144*H144</f>
        <v>0</v>
      </c>
      <c r="S144" s="213">
        <v>0</v>
      </c>
      <c r="T144" s="214">
        <f>S144*H144</f>
        <v>0</v>
      </c>
      <c r="U144" s="35"/>
      <c r="V144" s="35"/>
      <c r="W144" s="35"/>
      <c r="X144" s="35"/>
      <c r="Y144" s="35"/>
      <c r="Z144" s="35"/>
      <c r="AA144" s="35"/>
      <c r="AB144" s="35"/>
      <c r="AC144" s="35"/>
      <c r="AD144" s="35"/>
      <c r="AE144" s="35"/>
      <c r="AR144" s="215" t="s">
        <v>171</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171</v>
      </c>
      <c r="BM144" s="215" t="s">
        <v>2801</v>
      </c>
    </row>
    <row r="145" spans="1:65" s="2" customFormat="1" ht="87.75">
      <c r="A145" s="35"/>
      <c r="B145" s="36"/>
      <c r="C145" s="37"/>
      <c r="D145" s="217" t="s">
        <v>173</v>
      </c>
      <c r="E145" s="37"/>
      <c r="F145" s="218" t="s">
        <v>2603</v>
      </c>
      <c r="G145" s="37"/>
      <c r="H145" s="37"/>
      <c r="I145" s="116"/>
      <c r="J145" s="37"/>
      <c r="K145" s="37"/>
      <c r="L145" s="40"/>
      <c r="M145" s="219"/>
      <c r="N145" s="220"/>
      <c r="O145" s="72"/>
      <c r="P145" s="72"/>
      <c r="Q145" s="72"/>
      <c r="R145" s="72"/>
      <c r="S145" s="72"/>
      <c r="T145" s="73"/>
      <c r="U145" s="35"/>
      <c r="V145" s="35"/>
      <c r="W145" s="35"/>
      <c r="X145" s="35"/>
      <c r="Y145" s="35"/>
      <c r="Z145" s="35"/>
      <c r="AA145" s="35"/>
      <c r="AB145" s="35"/>
      <c r="AC145" s="35"/>
      <c r="AD145" s="35"/>
      <c r="AE145" s="35"/>
      <c r="AT145" s="18" t="s">
        <v>173</v>
      </c>
      <c r="AU145" s="18" t="s">
        <v>88</v>
      </c>
    </row>
    <row r="146" spans="1:65" s="14" customFormat="1" ht="11.25">
      <c r="B146" s="232"/>
      <c r="C146" s="233"/>
      <c r="D146" s="217" t="s">
        <v>175</v>
      </c>
      <c r="E146" s="234" t="s">
        <v>1</v>
      </c>
      <c r="F146" s="235" t="s">
        <v>2802</v>
      </c>
      <c r="G146" s="233"/>
      <c r="H146" s="234" t="s">
        <v>1</v>
      </c>
      <c r="I146" s="236"/>
      <c r="J146" s="233"/>
      <c r="K146" s="233"/>
      <c r="L146" s="237"/>
      <c r="M146" s="238"/>
      <c r="N146" s="239"/>
      <c r="O146" s="239"/>
      <c r="P146" s="239"/>
      <c r="Q146" s="239"/>
      <c r="R146" s="239"/>
      <c r="S146" s="239"/>
      <c r="T146" s="240"/>
      <c r="AT146" s="241" t="s">
        <v>175</v>
      </c>
      <c r="AU146" s="241" t="s">
        <v>88</v>
      </c>
      <c r="AV146" s="14" t="s">
        <v>86</v>
      </c>
      <c r="AW146" s="14" t="s">
        <v>33</v>
      </c>
      <c r="AX146" s="14" t="s">
        <v>78</v>
      </c>
      <c r="AY146" s="241" t="s">
        <v>164</v>
      </c>
    </row>
    <row r="147" spans="1:65" s="13" customFormat="1" ht="11.25">
      <c r="B147" s="221"/>
      <c r="C147" s="222"/>
      <c r="D147" s="217" t="s">
        <v>175</v>
      </c>
      <c r="E147" s="223" t="s">
        <v>1</v>
      </c>
      <c r="F147" s="224" t="s">
        <v>2796</v>
      </c>
      <c r="G147" s="222"/>
      <c r="H147" s="225">
        <v>6</v>
      </c>
      <c r="I147" s="226"/>
      <c r="J147" s="222"/>
      <c r="K147" s="222"/>
      <c r="L147" s="227"/>
      <c r="M147" s="228"/>
      <c r="N147" s="229"/>
      <c r="O147" s="229"/>
      <c r="P147" s="229"/>
      <c r="Q147" s="229"/>
      <c r="R147" s="229"/>
      <c r="S147" s="229"/>
      <c r="T147" s="230"/>
      <c r="AT147" s="231" t="s">
        <v>175</v>
      </c>
      <c r="AU147" s="231" t="s">
        <v>88</v>
      </c>
      <c r="AV147" s="13" t="s">
        <v>88</v>
      </c>
      <c r="AW147" s="13" t="s">
        <v>33</v>
      </c>
      <c r="AX147" s="13" t="s">
        <v>86</v>
      </c>
      <c r="AY147" s="231" t="s">
        <v>164</v>
      </c>
    </row>
    <row r="148" spans="1:65" s="2" customFormat="1" ht="16.5" customHeight="1">
      <c r="A148" s="35"/>
      <c r="B148" s="36"/>
      <c r="C148" s="265" t="s">
        <v>220</v>
      </c>
      <c r="D148" s="265" t="s">
        <v>420</v>
      </c>
      <c r="E148" s="266" t="s">
        <v>2803</v>
      </c>
      <c r="F148" s="267" t="s">
        <v>2804</v>
      </c>
      <c r="G148" s="268" t="s">
        <v>243</v>
      </c>
      <c r="H148" s="269">
        <v>11.523</v>
      </c>
      <c r="I148" s="270"/>
      <c r="J148" s="271">
        <f>ROUND(I148*H148,2)</f>
        <v>0</v>
      </c>
      <c r="K148" s="267" t="s">
        <v>170</v>
      </c>
      <c r="L148" s="272"/>
      <c r="M148" s="273" t="s">
        <v>1</v>
      </c>
      <c r="N148" s="274" t="s">
        <v>43</v>
      </c>
      <c r="O148" s="72"/>
      <c r="P148" s="213">
        <f>O148*H148</f>
        <v>0</v>
      </c>
      <c r="Q148" s="213">
        <v>1</v>
      </c>
      <c r="R148" s="213">
        <f>Q148*H148</f>
        <v>11.523</v>
      </c>
      <c r="S148" s="213">
        <v>0</v>
      </c>
      <c r="T148" s="214">
        <f>S148*H148</f>
        <v>0</v>
      </c>
      <c r="U148" s="35"/>
      <c r="V148" s="35"/>
      <c r="W148" s="35"/>
      <c r="X148" s="35"/>
      <c r="Y148" s="35"/>
      <c r="Z148" s="35"/>
      <c r="AA148" s="35"/>
      <c r="AB148" s="35"/>
      <c r="AC148" s="35"/>
      <c r="AD148" s="35"/>
      <c r="AE148" s="35"/>
      <c r="AR148" s="215" t="s">
        <v>213</v>
      </c>
      <c r="AT148" s="215" t="s">
        <v>420</v>
      </c>
      <c r="AU148" s="215" t="s">
        <v>88</v>
      </c>
      <c r="AY148" s="18" t="s">
        <v>164</v>
      </c>
      <c r="BE148" s="216">
        <f>IF(N148="základní",J148,0)</f>
        <v>0</v>
      </c>
      <c r="BF148" s="216">
        <f>IF(N148="snížená",J148,0)</f>
        <v>0</v>
      </c>
      <c r="BG148" s="216">
        <f>IF(N148="zákl. přenesená",J148,0)</f>
        <v>0</v>
      </c>
      <c r="BH148" s="216">
        <f>IF(N148="sníž. přenesená",J148,0)</f>
        <v>0</v>
      </c>
      <c r="BI148" s="216">
        <f>IF(N148="nulová",J148,0)</f>
        <v>0</v>
      </c>
      <c r="BJ148" s="18" t="s">
        <v>86</v>
      </c>
      <c r="BK148" s="216">
        <f>ROUND(I148*H148,2)</f>
        <v>0</v>
      </c>
      <c r="BL148" s="18" t="s">
        <v>171</v>
      </c>
      <c r="BM148" s="215" t="s">
        <v>2805</v>
      </c>
    </row>
    <row r="149" spans="1:65" s="13" customFormat="1" ht="11.25">
      <c r="B149" s="221"/>
      <c r="C149" s="222"/>
      <c r="D149" s="217" t="s">
        <v>175</v>
      </c>
      <c r="E149" s="223" t="s">
        <v>1</v>
      </c>
      <c r="F149" s="224" t="s">
        <v>2806</v>
      </c>
      <c r="G149" s="222"/>
      <c r="H149" s="225">
        <v>11.523</v>
      </c>
      <c r="I149" s="226"/>
      <c r="J149" s="222"/>
      <c r="K149" s="222"/>
      <c r="L149" s="227"/>
      <c r="M149" s="228"/>
      <c r="N149" s="229"/>
      <c r="O149" s="229"/>
      <c r="P149" s="229"/>
      <c r="Q149" s="229"/>
      <c r="R149" s="229"/>
      <c r="S149" s="229"/>
      <c r="T149" s="230"/>
      <c r="AT149" s="231" t="s">
        <v>175</v>
      </c>
      <c r="AU149" s="231" t="s">
        <v>88</v>
      </c>
      <c r="AV149" s="13" t="s">
        <v>88</v>
      </c>
      <c r="AW149" s="13" t="s">
        <v>33</v>
      </c>
      <c r="AX149" s="13" t="s">
        <v>86</v>
      </c>
      <c r="AY149" s="231" t="s">
        <v>164</v>
      </c>
    </row>
    <row r="150" spans="1:65" s="2" customFormat="1" ht="36" customHeight="1">
      <c r="A150" s="35"/>
      <c r="B150" s="36"/>
      <c r="C150" s="204" t="s">
        <v>226</v>
      </c>
      <c r="D150" s="204" t="s">
        <v>166</v>
      </c>
      <c r="E150" s="205" t="s">
        <v>253</v>
      </c>
      <c r="F150" s="206" t="s">
        <v>254</v>
      </c>
      <c r="G150" s="207" t="s">
        <v>255</v>
      </c>
      <c r="H150" s="208">
        <v>28</v>
      </c>
      <c r="I150" s="209"/>
      <c r="J150" s="210">
        <f>ROUND(I150*H150,2)</f>
        <v>0</v>
      </c>
      <c r="K150" s="206" t="s">
        <v>170</v>
      </c>
      <c r="L150" s="40"/>
      <c r="M150" s="211" t="s">
        <v>1</v>
      </c>
      <c r="N150" s="212" t="s">
        <v>43</v>
      </c>
      <c r="O150" s="72"/>
      <c r="P150" s="213">
        <f>O150*H150</f>
        <v>0</v>
      </c>
      <c r="Q150" s="213">
        <v>0</v>
      </c>
      <c r="R150" s="213">
        <f>Q150*H150</f>
        <v>0</v>
      </c>
      <c r="S150" s="213">
        <v>0</v>
      </c>
      <c r="T150" s="214">
        <f>S150*H150</f>
        <v>0</v>
      </c>
      <c r="U150" s="35"/>
      <c r="V150" s="35"/>
      <c r="W150" s="35"/>
      <c r="X150" s="35"/>
      <c r="Y150" s="35"/>
      <c r="Z150" s="35"/>
      <c r="AA150" s="35"/>
      <c r="AB150" s="35"/>
      <c r="AC150" s="35"/>
      <c r="AD150" s="35"/>
      <c r="AE150" s="35"/>
      <c r="AR150" s="215" t="s">
        <v>171</v>
      </c>
      <c r="AT150" s="215" t="s">
        <v>166</v>
      </c>
      <c r="AU150" s="215" t="s">
        <v>88</v>
      </c>
      <c r="AY150" s="18" t="s">
        <v>164</v>
      </c>
      <c r="BE150" s="216">
        <f>IF(N150="základní",J150,0)</f>
        <v>0</v>
      </c>
      <c r="BF150" s="216">
        <f>IF(N150="snížená",J150,0)</f>
        <v>0</v>
      </c>
      <c r="BG150" s="216">
        <f>IF(N150="zákl. přenesená",J150,0)</f>
        <v>0</v>
      </c>
      <c r="BH150" s="216">
        <f>IF(N150="sníž. přenesená",J150,0)</f>
        <v>0</v>
      </c>
      <c r="BI150" s="216">
        <f>IF(N150="nulová",J150,0)</f>
        <v>0</v>
      </c>
      <c r="BJ150" s="18" t="s">
        <v>86</v>
      </c>
      <c r="BK150" s="216">
        <f>ROUND(I150*H150,2)</f>
        <v>0</v>
      </c>
      <c r="BL150" s="18" t="s">
        <v>171</v>
      </c>
      <c r="BM150" s="215" t="s">
        <v>2807</v>
      </c>
    </row>
    <row r="151" spans="1:65" s="2" customFormat="1" ht="117">
      <c r="A151" s="35"/>
      <c r="B151" s="36"/>
      <c r="C151" s="37"/>
      <c r="D151" s="217" t="s">
        <v>173</v>
      </c>
      <c r="E151" s="37"/>
      <c r="F151" s="218" t="s">
        <v>257</v>
      </c>
      <c r="G151" s="37"/>
      <c r="H151" s="37"/>
      <c r="I151" s="116"/>
      <c r="J151" s="37"/>
      <c r="K151" s="37"/>
      <c r="L151" s="40"/>
      <c r="M151" s="219"/>
      <c r="N151" s="220"/>
      <c r="O151" s="72"/>
      <c r="P151" s="72"/>
      <c r="Q151" s="72"/>
      <c r="R151" s="72"/>
      <c r="S151" s="72"/>
      <c r="T151" s="73"/>
      <c r="U151" s="35"/>
      <c r="V151" s="35"/>
      <c r="W151" s="35"/>
      <c r="X151" s="35"/>
      <c r="Y151" s="35"/>
      <c r="Z151" s="35"/>
      <c r="AA151" s="35"/>
      <c r="AB151" s="35"/>
      <c r="AC151" s="35"/>
      <c r="AD151" s="35"/>
      <c r="AE151" s="35"/>
      <c r="AT151" s="18" t="s">
        <v>173</v>
      </c>
      <c r="AU151" s="18" t="s">
        <v>88</v>
      </c>
    </row>
    <row r="152" spans="1:65" s="13" customFormat="1" ht="11.25">
      <c r="B152" s="221"/>
      <c r="C152" s="222"/>
      <c r="D152" s="217" t="s">
        <v>175</v>
      </c>
      <c r="E152" s="223" t="s">
        <v>1</v>
      </c>
      <c r="F152" s="224" t="s">
        <v>2808</v>
      </c>
      <c r="G152" s="222"/>
      <c r="H152" s="225">
        <v>28</v>
      </c>
      <c r="I152" s="226"/>
      <c r="J152" s="222"/>
      <c r="K152" s="222"/>
      <c r="L152" s="227"/>
      <c r="M152" s="228"/>
      <c r="N152" s="229"/>
      <c r="O152" s="229"/>
      <c r="P152" s="229"/>
      <c r="Q152" s="229"/>
      <c r="R152" s="229"/>
      <c r="S152" s="229"/>
      <c r="T152" s="230"/>
      <c r="AT152" s="231" t="s">
        <v>175</v>
      </c>
      <c r="AU152" s="231" t="s">
        <v>88</v>
      </c>
      <c r="AV152" s="13" t="s">
        <v>88</v>
      </c>
      <c r="AW152" s="13" t="s">
        <v>33</v>
      </c>
      <c r="AX152" s="13" t="s">
        <v>86</v>
      </c>
      <c r="AY152" s="231" t="s">
        <v>164</v>
      </c>
    </row>
    <row r="153" spans="1:65" s="12" customFormat="1" ht="22.9" customHeight="1">
      <c r="B153" s="188"/>
      <c r="C153" s="189"/>
      <c r="D153" s="190" t="s">
        <v>77</v>
      </c>
      <c r="E153" s="202" t="s">
        <v>220</v>
      </c>
      <c r="F153" s="202" t="s">
        <v>594</v>
      </c>
      <c r="G153" s="189"/>
      <c r="H153" s="189"/>
      <c r="I153" s="192"/>
      <c r="J153" s="203">
        <f>BK153</f>
        <v>0</v>
      </c>
      <c r="K153" s="189"/>
      <c r="L153" s="194"/>
      <c r="M153" s="195"/>
      <c r="N153" s="196"/>
      <c r="O153" s="196"/>
      <c r="P153" s="197">
        <f>SUM(P154:P158)</f>
        <v>0</v>
      </c>
      <c r="Q153" s="196"/>
      <c r="R153" s="197">
        <f>SUM(R154:R158)</f>
        <v>0</v>
      </c>
      <c r="S153" s="196"/>
      <c r="T153" s="198">
        <f>SUM(T154:T158)</f>
        <v>1.84</v>
      </c>
      <c r="AR153" s="199" t="s">
        <v>86</v>
      </c>
      <c r="AT153" s="200" t="s">
        <v>77</v>
      </c>
      <c r="AU153" s="200" t="s">
        <v>86</v>
      </c>
      <c r="AY153" s="199" t="s">
        <v>164</v>
      </c>
      <c r="BK153" s="201">
        <f>SUM(BK154:BK158)</f>
        <v>0</v>
      </c>
    </row>
    <row r="154" spans="1:65" s="2" customFormat="1" ht="48" customHeight="1">
      <c r="A154" s="35"/>
      <c r="B154" s="36"/>
      <c r="C154" s="204" t="s">
        <v>235</v>
      </c>
      <c r="D154" s="204" t="s">
        <v>166</v>
      </c>
      <c r="E154" s="205" t="s">
        <v>2809</v>
      </c>
      <c r="F154" s="206" t="s">
        <v>2810</v>
      </c>
      <c r="G154" s="207" t="s">
        <v>169</v>
      </c>
      <c r="H154" s="208">
        <v>1</v>
      </c>
      <c r="I154" s="209"/>
      <c r="J154" s="210">
        <f>ROUND(I154*H154,2)</f>
        <v>0</v>
      </c>
      <c r="K154" s="206" t="s">
        <v>170</v>
      </c>
      <c r="L154" s="40"/>
      <c r="M154" s="211" t="s">
        <v>1</v>
      </c>
      <c r="N154" s="212" t="s">
        <v>43</v>
      </c>
      <c r="O154" s="72"/>
      <c r="P154" s="213">
        <f>O154*H154</f>
        <v>0</v>
      </c>
      <c r="Q154" s="213">
        <v>0</v>
      </c>
      <c r="R154" s="213">
        <f>Q154*H154</f>
        <v>0</v>
      </c>
      <c r="S154" s="213">
        <v>1.8</v>
      </c>
      <c r="T154" s="214">
        <f>S154*H154</f>
        <v>1.8</v>
      </c>
      <c r="U154" s="35"/>
      <c r="V154" s="35"/>
      <c r="W154" s="35"/>
      <c r="X154" s="35"/>
      <c r="Y154" s="35"/>
      <c r="Z154" s="35"/>
      <c r="AA154" s="35"/>
      <c r="AB154" s="35"/>
      <c r="AC154" s="35"/>
      <c r="AD154" s="35"/>
      <c r="AE154" s="35"/>
      <c r="AR154" s="215" t="s">
        <v>171</v>
      </c>
      <c r="AT154" s="215" t="s">
        <v>166</v>
      </c>
      <c r="AU154" s="215" t="s">
        <v>88</v>
      </c>
      <c r="AY154" s="18" t="s">
        <v>164</v>
      </c>
      <c r="BE154" s="216">
        <f>IF(N154="základní",J154,0)</f>
        <v>0</v>
      </c>
      <c r="BF154" s="216">
        <f>IF(N154="snížená",J154,0)</f>
        <v>0</v>
      </c>
      <c r="BG154" s="216">
        <f>IF(N154="zákl. přenesená",J154,0)</f>
        <v>0</v>
      </c>
      <c r="BH154" s="216">
        <f>IF(N154="sníž. přenesená",J154,0)</f>
        <v>0</v>
      </c>
      <c r="BI154" s="216">
        <f>IF(N154="nulová",J154,0)</f>
        <v>0</v>
      </c>
      <c r="BJ154" s="18" t="s">
        <v>86</v>
      </c>
      <c r="BK154" s="216">
        <f>ROUND(I154*H154,2)</f>
        <v>0</v>
      </c>
      <c r="BL154" s="18" t="s">
        <v>171</v>
      </c>
      <c r="BM154" s="215" t="s">
        <v>2811</v>
      </c>
    </row>
    <row r="155" spans="1:65" s="14" customFormat="1" ht="11.25">
      <c r="B155" s="232"/>
      <c r="C155" s="233"/>
      <c r="D155" s="217" t="s">
        <v>175</v>
      </c>
      <c r="E155" s="234" t="s">
        <v>1</v>
      </c>
      <c r="F155" s="235" t="s">
        <v>2219</v>
      </c>
      <c r="G155" s="233"/>
      <c r="H155" s="234" t="s">
        <v>1</v>
      </c>
      <c r="I155" s="236"/>
      <c r="J155" s="233"/>
      <c r="K155" s="233"/>
      <c r="L155" s="237"/>
      <c r="M155" s="238"/>
      <c r="N155" s="239"/>
      <c r="O155" s="239"/>
      <c r="P155" s="239"/>
      <c r="Q155" s="239"/>
      <c r="R155" s="239"/>
      <c r="S155" s="239"/>
      <c r="T155" s="240"/>
      <c r="AT155" s="241" t="s">
        <v>175</v>
      </c>
      <c r="AU155" s="241" t="s">
        <v>88</v>
      </c>
      <c r="AV155" s="14" t="s">
        <v>86</v>
      </c>
      <c r="AW155" s="14" t="s">
        <v>33</v>
      </c>
      <c r="AX155" s="14" t="s">
        <v>78</v>
      </c>
      <c r="AY155" s="241" t="s">
        <v>164</v>
      </c>
    </row>
    <row r="156" spans="1:65" s="13" customFormat="1" ht="11.25">
      <c r="B156" s="221"/>
      <c r="C156" s="222"/>
      <c r="D156" s="217" t="s">
        <v>175</v>
      </c>
      <c r="E156" s="223" t="s">
        <v>1</v>
      </c>
      <c r="F156" s="224" t="s">
        <v>86</v>
      </c>
      <c r="G156" s="222"/>
      <c r="H156" s="225">
        <v>1</v>
      </c>
      <c r="I156" s="226"/>
      <c r="J156" s="222"/>
      <c r="K156" s="222"/>
      <c r="L156" s="227"/>
      <c r="M156" s="228"/>
      <c r="N156" s="229"/>
      <c r="O156" s="229"/>
      <c r="P156" s="229"/>
      <c r="Q156" s="229"/>
      <c r="R156" s="229"/>
      <c r="S156" s="229"/>
      <c r="T156" s="230"/>
      <c r="AT156" s="231" t="s">
        <v>175</v>
      </c>
      <c r="AU156" s="231" t="s">
        <v>88</v>
      </c>
      <c r="AV156" s="13" t="s">
        <v>88</v>
      </c>
      <c r="AW156" s="13" t="s">
        <v>33</v>
      </c>
      <c r="AX156" s="13" t="s">
        <v>86</v>
      </c>
      <c r="AY156" s="231" t="s">
        <v>164</v>
      </c>
    </row>
    <row r="157" spans="1:65" s="2" customFormat="1" ht="24" customHeight="1">
      <c r="A157" s="35"/>
      <c r="B157" s="36"/>
      <c r="C157" s="204" t="s">
        <v>240</v>
      </c>
      <c r="D157" s="204" t="s">
        <v>166</v>
      </c>
      <c r="E157" s="205" t="s">
        <v>2223</v>
      </c>
      <c r="F157" s="206" t="s">
        <v>2224</v>
      </c>
      <c r="G157" s="207" t="s">
        <v>262</v>
      </c>
      <c r="H157" s="208">
        <v>20</v>
      </c>
      <c r="I157" s="209"/>
      <c r="J157" s="210">
        <f>ROUND(I157*H157,2)</f>
        <v>0</v>
      </c>
      <c r="K157" s="206" t="s">
        <v>170</v>
      </c>
      <c r="L157" s="40"/>
      <c r="M157" s="211" t="s">
        <v>1</v>
      </c>
      <c r="N157" s="212" t="s">
        <v>43</v>
      </c>
      <c r="O157" s="72"/>
      <c r="P157" s="213">
        <f>O157*H157</f>
        <v>0</v>
      </c>
      <c r="Q157" s="213">
        <v>0</v>
      </c>
      <c r="R157" s="213">
        <f>Q157*H157</f>
        <v>0</v>
      </c>
      <c r="S157" s="213">
        <v>2E-3</v>
      </c>
      <c r="T157" s="214">
        <f>S157*H157</f>
        <v>0.04</v>
      </c>
      <c r="U157" s="35"/>
      <c r="V157" s="35"/>
      <c r="W157" s="35"/>
      <c r="X157" s="35"/>
      <c r="Y157" s="35"/>
      <c r="Z157" s="35"/>
      <c r="AA157" s="35"/>
      <c r="AB157" s="35"/>
      <c r="AC157" s="35"/>
      <c r="AD157" s="35"/>
      <c r="AE157" s="35"/>
      <c r="AR157" s="215" t="s">
        <v>171</v>
      </c>
      <c r="AT157" s="215" t="s">
        <v>166</v>
      </c>
      <c r="AU157" s="215" t="s">
        <v>88</v>
      </c>
      <c r="AY157" s="18" t="s">
        <v>164</v>
      </c>
      <c r="BE157" s="216">
        <f>IF(N157="základní",J157,0)</f>
        <v>0</v>
      </c>
      <c r="BF157" s="216">
        <f>IF(N157="snížená",J157,0)</f>
        <v>0</v>
      </c>
      <c r="BG157" s="216">
        <f>IF(N157="zákl. přenesená",J157,0)</f>
        <v>0</v>
      </c>
      <c r="BH157" s="216">
        <f>IF(N157="sníž. přenesená",J157,0)</f>
        <v>0</v>
      </c>
      <c r="BI157" s="216">
        <f>IF(N157="nulová",J157,0)</f>
        <v>0</v>
      </c>
      <c r="BJ157" s="18" t="s">
        <v>86</v>
      </c>
      <c r="BK157" s="216">
        <f>ROUND(I157*H157,2)</f>
        <v>0</v>
      </c>
      <c r="BL157" s="18" t="s">
        <v>171</v>
      </c>
      <c r="BM157" s="215" t="s">
        <v>2812</v>
      </c>
    </row>
    <row r="158" spans="1:65" s="2" customFormat="1" ht="16.5" customHeight="1">
      <c r="A158" s="35"/>
      <c r="B158" s="36"/>
      <c r="C158" s="204" t="s">
        <v>247</v>
      </c>
      <c r="D158" s="204" t="s">
        <v>166</v>
      </c>
      <c r="E158" s="205" t="s">
        <v>2227</v>
      </c>
      <c r="F158" s="206" t="s">
        <v>2813</v>
      </c>
      <c r="G158" s="207" t="s">
        <v>466</v>
      </c>
      <c r="H158" s="208">
        <v>1</v>
      </c>
      <c r="I158" s="209"/>
      <c r="J158" s="210">
        <f>ROUND(I158*H158,2)</f>
        <v>0</v>
      </c>
      <c r="K158" s="206" t="s">
        <v>467</v>
      </c>
      <c r="L158" s="40"/>
      <c r="M158" s="211" t="s">
        <v>1</v>
      </c>
      <c r="N158" s="212" t="s">
        <v>43</v>
      </c>
      <c r="O158" s="72"/>
      <c r="P158" s="213">
        <f>O158*H158</f>
        <v>0</v>
      </c>
      <c r="Q158" s="213">
        <v>0</v>
      </c>
      <c r="R158" s="213">
        <f>Q158*H158</f>
        <v>0</v>
      </c>
      <c r="S158" s="213">
        <v>0</v>
      </c>
      <c r="T158" s="214">
        <f>S158*H158</f>
        <v>0</v>
      </c>
      <c r="U158" s="35"/>
      <c r="V158" s="35"/>
      <c r="W158" s="35"/>
      <c r="X158" s="35"/>
      <c r="Y158" s="35"/>
      <c r="Z158" s="35"/>
      <c r="AA158" s="35"/>
      <c r="AB158" s="35"/>
      <c r="AC158" s="35"/>
      <c r="AD158" s="35"/>
      <c r="AE158" s="35"/>
      <c r="AR158" s="215" t="s">
        <v>171</v>
      </c>
      <c r="AT158" s="215" t="s">
        <v>166</v>
      </c>
      <c r="AU158" s="215" t="s">
        <v>88</v>
      </c>
      <c r="AY158" s="18" t="s">
        <v>164</v>
      </c>
      <c r="BE158" s="216">
        <f>IF(N158="základní",J158,0)</f>
        <v>0</v>
      </c>
      <c r="BF158" s="216">
        <f>IF(N158="snížená",J158,0)</f>
        <v>0</v>
      </c>
      <c r="BG158" s="216">
        <f>IF(N158="zákl. přenesená",J158,0)</f>
        <v>0</v>
      </c>
      <c r="BH158" s="216">
        <f>IF(N158="sníž. přenesená",J158,0)</f>
        <v>0</v>
      </c>
      <c r="BI158" s="216">
        <f>IF(N158="nulová",J158,0)</f>
        <v>0</v>
      </c>
      <c r="BJ158" s="18" t="s">
        <v>86</v>
      </c>
      <c r="BK158" s="216">
        <f>ROUND(I158*H158,2)</f>
        <v>0</v>
      </c>
      <c r="BL158" s="18" t="s">
        <v>171</v>
      </c>
      <c r="BM158" s="215" t="s">
        <v>2814</v>
      </c>
    </row>
    <row r="159" spans="1:65" s="12" customFormat="1" ht="22.9" customHeight="1">
      <c r="B159" s="188"/>
      <c r="C159" s="189"/>
      <c r="D159" s="190" t="s">
        <v>77</v>
      </c>
      <c r="E159" s="202" t="s">
        <v>2230</v>
      </c>
      <c r="F159" s="202" t="s">
        <v>2231</v>
      </c>
      <c r="G159" s="189"/>
      <c r="H159" s="189"/>
      <c r="I159" s="192"/>
      <c r="J159" s="203">
        <f>BK159</f>
        <v>0</v>
      </c>
      <c r="K159" s="189"/>
      <c r="L159" s="194"/>
      <c r="M159" s="195"/>
      <c r="N159" s="196"/>
      <c r="O159" s="196"/>
      <c r="P159" s="197">
        <f>SUM(P160:P166)</f>
        <v>0</v>
      </c>
      <c r="Q159" s="196"/>
      <c r="R159" s="197">
        <f>SUM(R160:R166)</f>
        <v>0</v>
      </c>
      <c r="S159" s="196"/>
      <c r="T159" s="198">
        <f>SUM(T160:T166)</f>
        <v>0</v>
      </c>
      <c r="AR159" s="199" t="s">
        <v>86</v>
      </c>
      <c r="AT159" s="200" t="s">
        <v>77</v>
      </c>
      <c r="AU159" s="200" t="s">
        <v>86</v>
      </c>
      <c r="AY159" s="199" t="s">
        <v>164</v>
      </c>
      <c r="BK159" s="201">
        <f>SUM(BK160:BK166)</f>
        <v>0</v>
      </c>
    </row>
    <row r="160" spans="1:65" s="2" customFormat="1" ht="24" customHeight="1">
      <c r="A160" s="35"/>
      <c r="B160" s="36"/>
      <c r="C160" s="204" t="s">
        <v>252</v>
      </c>
      <c r="D160" s="204" t="s">
        <v>166</v>
      </c>
      <c r="E160" s="205" t="s">
        <v>2232</v>
      </c>
      <c r="F160" s="206" t="s">
        <v>2233</v>
      </c>
      <c r="G160" s="207" t="s">
        <v>243</v>
      </c>
      <c r="H160" s="208">
        <v>1.84</v>
      </c>
      <c r="I160" s="209"/>
      <c r="J160" s="210">
        <f>ROUND(I160*H160,2)</f>
        <v>0</v>
      </c>
      <c r="K160" s="206" t="s">
        <v>170</v>
      </c>
      <c r="L160" s="40"/>
      <c r="M160" s="211" t="s">
        <v>1</v>
      </c>
      <c r="N160" s="212" t="s">
        <v>43</v>
      </c>
      <c r="O160" s="72"/>
      <c r="P160" s="213">
        <f>O160*H160</f>
        <v>0</v>
      </c>
      <c r="Q160" s="213">
        <v>0</v>
      </c>
      <c r="R160" s="213">
        <f>Q160*H160</f>
        <v>0</v>
      </c>
      <c r="S160" s="213">
        <v>0</v>
      </c>
      <c r="T160" s="214">
        <f>S160*H160</f>
        <v>0</v>
      </c>
      <c r="U160" s="35"/>
      <c r="V160" s="35"/>
      <c r="W160" s="35"/>
      <c r="X160" s="35"/>
      <c r="Y160" s="35"/>
      <c r="Z160" s="35"/>
      <c r="AA160" s="35"/>
      <c r="AB160" s="35"/>
      <c r="AC160" s="35"/>
      <c r="AD160" s="35"/>
      <c r="AE160" s="35"/>
      <c r="AR160" s="215" t="s">
        <v>171</v>
      </c>
      <c r="AT160" s="215" t="s">
        <v>166</v>
      </c>
      <c r="AU160" s="215" t="s">
        <v>88</v>
      </c>
      <c r="AY160" s="18" t="s">
        <v>164</v>
      </c>
      <c r="BE160" s="216">
        <f>IF(N160="základní",J160,0)</f>
        <v>0</v>
      </c>
      <c r="BF160" s="216">
        <f>IF(N160="snížená",J160,0)</f>
        <v>0</v>
      </c>
      <c r="BG160" s="216">
        <f>IF(N160="zákl. přenesená",J160,0)</f>
        <v>0</v>
      </c>
      <c r="BH160" s="216">
        <f>IF(N160="sníž. přenesená",J160,0)</f>
        <v>0</v>
      </c>
      <c r="BI160" s="216">
        <f>IF(N160="nulová",J160,0)</f>
        <v>0</v>
      </c>
      <c r="BJ160" s="18" t="s">
        <v>86</v>
      </c>
      <c r="BK160" s="216">
        <f>ROUND(I160*H160,2)</f>
        <v>0</v>
      </c>
      <c r="BL160" s="18" t="s">
        <v>171</v>
      </c>
      <c r="BM160" s="215" t="s">
        <v>2815</v>
      </c>
    </row>
    <row r="161" spans="1:65" s="2" customFormat="1" ht="78">
      <c r="A161" s="35"/>
      <c r="B161" s="36"/>
      <c r="C161" s="37"/>
      <c r="D161" s="217" t="s">
        <v>173</v>
      </c>
      <c r="E161" s="37"/>
      <c r="F161" s="218" t="s">
        <v>2235</v>
      </c>
      <c r="G161" s="37"/>
      <c r="H161" s="37"/>
      <c r="I161" s="116"/>
      <c r="J161" s="37"/>
      <c r="K161" s="37"/>
      <c r="L161" s="40"/>
      <c r="M161" s="219"/>
      <c r="N161" s="220"/>
      <c r="O161" s="72"/>
      <c r="P161" s="72"/>
      <c r="Q161" s="72"/>
      <c r="R161" s="72"/>
      <c r="S161" s="72"/>
      <c r="T161" s="73"/>
      <c r="U161" s="35"/>
      <c r="V161" s="35"/>
      <c r="W161" s="35"/>
      <c r="X161" s="35"/>
      <c r="Y161" s="35"/>
      <c r="Z161" s="35"/>
      <c r="AA161" s="35"/>
      <c r="AB161" s="35"/>
      <c r="AC161" s="35"/>
      <c r="AD161" s="35"/>
      <c r="AE161" s="35"/>
      <c r="AT161" s="18" t="s">
        <v>173</v>
      </c>
      <c r="AU161" s="18" t="s">
        <v>88</v>
      </c>
    </row>
    <row r="162" spans="1:65" s="2" customFormat="1" ht="36" customHeight="1">
      <c r="A162" s="35"/>
      <c r="B162" s="36"/>
      <c r="C162" s="204" t="s">
        <v>8</v>
      </c>
      <c r="D162" s="204" t="s">
        <v>166</v>
      </c>
      <c r="E162" s="205" t="s">
        <v>2236</v>
      </c>
      <c r="F162" s="206" t="s">
        <v>2237</v>
      </c>
      <c r="G162" s="207" t="s">
        <v>243</v>
      </c>
      <c r="H162" s="208">
        <v>18.399999999999999</v>
      </c>
      <c r="I162" s="209"/>
      <c r="J162" s="210">
        <f>ROUND(I162*H162,2)</f>
        <v>0</v>
      </c>
      <c r="K162" s="206" t="s">
        <v>170</v>
      </c>
      <c r="L162" s="40"/>
      <c r="M162" s="211" t="s">
        <v>1</v>
      </c>
      <c r="N162" s="212" t="s">
        <v>43</v>
      </c>
      <c r="O162" s="72"/>
      <c r="P162" s="213">
        <f>O162*H162</f>
        <v>0</v>
      </c>
      <c r="Q162" s="213">
        <v>0</v>
      </c>
      <c r="R162" s="213">
        <f>Q162*H162</f>
        <v>0</v>
      </c>
      <c r="S162" s="213">
        <v>0</v>
      </c>
      <c r="T162" s="214">
        <f>S162*H162</f>
        <v>0</v>
      </c>
      <c r="U162" s="35"/>
      <c r="V162" s="35"/>
      <c r="W162" s="35"/>
      <c r="X162" s="35"/>
      <c r="Y162" s="35"/>
      <c r="Z162" s="35"/>
      <c r="AA162" s="35"/>
      <c r="AB162" s="35"/>
      <c r="AC162" s="35"/>
      <c r="AD162" s="35"/>
      <c r="AE162" s="35"/>
      <c r="AR162" s="215" t="s">
        <v>171</v>
      </c>
      <c r="AT162" s="215" t="s">
        <v>166</v>
      </c>
      <c r="AU162" s="215" t="s">
        <v>88</v>
      </c>
      <c r="AY162" s="18" t="s">
        <v>164</v>
      </c>
      <c r="BE162" s="216">
        <f>IF(N162="základní",J162,0)</f>
        <v>0</v>
      </c>
      <c r="BF162" s="216">
        <f>IF(N162="snížená",J162,0)</f>
        <v>0</v>
      </c>
      <c r="BG162" s="216">
        <f>IF(N162="zákl. přenesená",J162,0)</f>
        <v>0</v>
      </c>
      <c r="BH162" s="216">
        <f>IF(N162="sníž. přenesená",J162,0)</f>
        <v>0</v>
      </c>
      <c r="BI162" s="216">
        <f>IF(N162="nulová",J162,0)</f>
        <v>0</v>
      </c>
      <c r="BJ162" s="18" t="s">
        <v>86</v>
      </c>
      <c r="BK162" s="216">
        <f>ROUND(I162*H162,2)</f>
        <v>0</v>
      </c>
      <c r="BL162" s="18" t="s">
        <v>171</v>
      </c>
      <c r="BM162" s="215" t="s">
        <v>2816</v>
      </c>
    </row>
    <row r="163" spans="1:65" s="2" customFormat="1" ht="78">
      <c r="A163" s="35"/>
      <c r="B163" s="36"/>
      <c r="C163" s="37"/>
      <c r="D163" s="217" t="s">
        <v>173</v>
      </c>
      <c r="E163" s="37"/>
      <c r="F163" s="218" t="s">
        <v>2235</v>
      </c>
      <c r="G163" s="37"/>
      <c r="H163" s="37"/>
      <c r="I163" s="116"/>
      <c r="J163" s="37"/>
      <c r="K163" s="37"/>
      <c r="L163" s="40"/>
      <c r="M163" s="219"/>
      <c r="N163" s="220"/>
      <c r="O163" s="72"/>
      <c r="P163" s="72"/>
      <c r="Q163" s="72"/>
      <c r="R163" s="72"/>
      <c r="S163" s="72"/>
      <c r="T163" s="73"/>
      <c r="U163" s="35"/>
      <c r="V163" s="35"/>
      <c r="W163" s="35"/>
      <c r="X163" s="35"/>
      <c r="Y163" s="35"/>
      <c r="Z163" s="35"/>
      <c r="AA163" s="35"/>
      <c r="AB163" s="35"/>
      <c r="AC163" s="35"/>
      <c r="AD163" s="35"/>
      <c r="AE163" s="35"/>
      <c r="AT163" s="18" t="s">
        <v>173</v>
      </c>
      <c r="AU163" s="18" t="s">
        <v>88</v>
      </c>
    </row>
    <row r="164" spans="1:65" s="13" customFormat="1" ht="11.25">
      <c r="B164" s="221"/>
      <c r="C164" s="222"/>
      <c r="D164" s="217" t="s">
        <v>175</v>
      </c>
      <c r="E164" s="222"/>
      <c r="F164" s="224" t="s">
        <v>2817</v>
      </c>
      <c r="G164" s="222"/>
      <c r="H164" s="225">
        <v>18.399999999999999</v>
      </c>
      <c r="I164" s="226"/>
      <c r="J164" s="222"/>
      <c r="K164" s="222"/>
      <c r="L164" s="227"/>
      <c r="M164" s="228"/>
      <c r="N164" s="229"/>
      <c r="O164" s="229"/>
      <c r="P164" s="229"/>
      <c r="Q164" s="229"/>
      <c r="R164" s="229"/>
      <c r="S164" s="229"/>
      <c r="T164" s="230"/>
      <c r="AT164" s="231" t="s">
        <v>175</v>
      </c>
      <c r="AU164" s="231" t="s">
        <v>88</v>
      </c>
      <c r="AV164" s="13" t="s">
        <v>88</v>
      </c>
      <c r="AW164" s="13" t="s">
        <v>4</v>
      </c>
      <c r="AX164" s="13" t="s">
        <v>86</v>
      </c>
      <c r="AY164" s="231" t="s">
        <v>164</v>
      </c>
    </row>
    <row r="165" spans="1:65" s="2" customFormat="1" ht="48" customHeight="1">
      <c r="A165" s="35"/>
      <c r="B165" s="36"/>
      <c r="C165" s="204" t="s">
        <v>269</v>
      </c>
      <c r="D165" s="204" t="s">
        <v>166</v>
      </c>
      <c r="E165" s="205" t="s">
        <v>2240</v>
      </c>
      <c r="F165" s="206" t="s">
        <v>2241</v>
      </c>
      <c r="G165" s="207" t="s">
        <v>243</v>
      </c>
      <c r="H165" s="208">
        <v>1.675</v>
      </c>
      <c r="I165" s="209"/>
      <c r="J165" s="210">
        <f>ROUND(I165*H165,2)</f>
        <v>0</v>
      </c>
      <c r="K165" s="206" t="s">
        <v>170</v>
      </c>
      <c r="L165" s="40"/>
      <c r="M165" s="211" t="s">
        <v>1</v>
      </c>
      <c r="N165" s="212" t="s">
        <v>43</v>
      </c>
      <c r="O165" s="72"/>
      <c r="P165" s="213">
        <f>O165*H165</f>
        <v>0</v>
      </c>
      <c r="Q165" s="213">
        <v>0</v>
      </c>
      <c r="R165" s="213">
        <f>Q165*H165</f>
        <v>0</v>
      </c>
      <c r="S165" s="213">
        <v>0</v>
      </c>
      <c r="T165" s="214">
        <f>S165*H165</f>
        <v>0</v>
      </c>
      <c r="U165" s="35"/>
      <c r="V165" s="35"/>
      <c r="W165" s="35"/>
      <c r="X165" s="35"/>
      <c r="Y165" s="35"/>
      <c r="Z165" s="35"/>
      <c r="AA165" s="35"/>
      <c r="AB165" s="35"/>
      <c r="AC165" s="35"/>
      <c r="AD165" s="35"/>
      <c r="AE165" s="35"/>
      <c r="AR165" s="215" t="s">
        <v>171</v>
      </c>
      <c r="AT165" s="215" t="s">
        <v>166</v>
      </c>
      <c r="AU165" s="215" t="s">
        <v>88</v>
      </c>
      <c r="AY165" s="18" t="s">
        <v>164</v>
      </c>
      <c r="BE165" s="216">
        <f>IF(N165="základní",J165,0)</f>
        <v>0</v>
      </c>
      <c r="BF165" s="216">
        <f>IF(N165="snížená",J165,0)</f>
        <v>0</v>
      </c>
      <c r="BG165" s="216">
        <f>IF(N165="zákl. přenesená",J165,0)</f>
        <v>0</v>
      </c>
      <c r="BH165" s="216">
        <f>IF(N165="sníž. přenesená",J165,0)</f>
        <v>0</v>
      </c>
      <c r="BI165" s="216">
        <f>IF(N165="nulová",J165,0)</f>
        <v>0</v>
      </c>
      <c r="BJ165" s="18" t="s">
        <v>86</v>
      </c>
      <c r="BK165" s="216">
        <f>ROUND(I165*H165,2)</f>
        <v>0</v>
      </c>
      <c r="BL165" s="18" t="s">
        <v>171</v>
      </c>
      <c r="BM165" s="215" t="s">
        <v>2818</v>
      </c>
    </row>
    <row r="166" spans="1:65" s="2" customFormat="1" ht="68.25">
      <c r="A166" s="35"/>
      <c r="B166" s="36"/>
      <c r="C166" s="37"/>
      <c r="D166" s="217" t="s">
        <v>173</v>
      </c>
      <c r="E166" s="37"/>
      <c r="F166" s="218" t="s">
        <v>2243</v>
      </c>
      <c r="G166" s="37"/>
      <c r="H166" s="37"/>
      <c r="I166" s="116"/>
      <c r="J166" s="37"/>
      <c r="K166" s="37"/>
      <c r="L166" s="40"/>
      <c r="M166" s="219"/>
      <c r="N166" s="220"/>
      <c r="O166" s="72"/>
      <c r="P166" s="72"/>
      <c r="Q166" s="72"/>
      <c r="R166" s="72"/>
      <c r="S166" s="72"/>
      <c r="T166" s="73"/>
      <c r="U166" s="35"/>
      <c r="V166" s="35"/>
      <c r="W166" s="35"/>
      <c r="X166" s="35"/>
      <c r="Y166" s="35"/>
      <c r="Z166" s="35"/>
      <c r="AA166" s="35"/>
      <c r="AB166" s="35"/>
      <c r="AC166" s="35"/>
      <c r="AD166" s="35"/>
      <c r="AE166" s="35"/>
      <c r="AT166" s="18" t="s">
        <v>173</v>
      </c>
      <c r="AU166" s="18" t="s">
        <v>88</v>
      </c>
    </row>
    <row r="167" spans="1:65" s="12" customFormat="1" ht="22.9" customHeight="1">
      <c r="B167" s="188"/>
      <c r="C167" s="189"/>
      <c r="D167" s="190" t="s">
        <v>77</v>
      </c>
      <c r="E167" s="202" t="s">
        <v>636</v>
      </c>
      <c r="F167" s="202" t="s">
        <v>637</v>
      </c>
      <c r="G167" s="189"/>
      <c r="H167" s="189"/>
      <c r="I167" s="192"/>
      <c r="J167" s="203">
        <f>BK167</f>
        <v>0</v>
      </c>
      <c r="K167" s="189"/>
      <c r="L167" s="194"/>
      <c r="M167" s="195"/>
      <c r="N167" s="196"/>
      <c r="O167" s="196"/>
      <c r="P167" s="197">
        <f>SUM(P168:P169)</f>
        <v>0</v>
      </c>
      <c r="Q167" s="196"/>
      <c r="R167" s="197">
        <f>SUM(R168:R169)</f>
        <v>0</v>
      </c>
      <c r="S167" s="196"/>
      <c r="T167" s="198">
        <f>SUM(T168:T169)</f>
        <v>0</v>
      </c>
      <c r="AR167" s="199" t="s">
        <v>86</v>
      </c>
      <c r="AT167" s="200" t="s">
        <v>77</v>
      </c>
      <c r="AU167" s="200" t="s">
        <v>86</v>
      </c>
      <c r="AY167" s="199" t="s">
        <v>164</v>
      </c>
      <c r="BK167" s="201">
        <f>SUM(BK168:BK169)</f>
        <v>0</v>
      </c>
    </row>
    <row r="168" spans="1:65" s="2" customFormat="1" ht="48" customHeight="1">
      <c r="A168" s="35"/>
      <c r="B168" s="36"/>
      <c r="C168" s="204" t="s">
        <v>274</v>
      </c>
      <c r="D168" s="204" t="s">
        <v>166</v>
      </c>
      <c r="E168" s="205" t="s">
        <v>639</v>
      </c>
      <c r="F168" s="206" t="s">
        <v>640</v>
      </c>
      <c r="G168" s="207" t="s">
        <v>243</v>
      </c>
      <c r="H168" s="208">
        <v>11.523</v>
      </c>
      <c r="I168" s="209"/>
      <c r="J168" s="210">
        <f>ROUND(I168*H168,2)</f>
        <v>0</v>
      </c>
      <c r="K168" s="206" t="s">
        <v>170</v>
      </c>
      <c r="L168" s="40"/>
      <c r="M168" s="211" t="s">
        <v>1</v>
      </c>
      <c r="N168" s="212" t="s">
        <v>43</v>
      </c>
      <c r="O168" s="72"/>
      <c r="P168" s="213">
        <f>O168*H168</f>
        <v>0</v>
      </c>
      <c r="Q168" s="213">
        <v>0</v>
      </c>
      <c r="R168" s="213">
        <f>Q168*H168</f>
        <v>0</v>
      </c>
      <c r="S168" s="213">
        <v>0</v>
      </c>
      <c r="T168" s="214">
        <f>S168*H168</f>
        <v>0</v>
      </c>
      <c r="U168" s="35"/>
      <c r="V168" s="35"/>
      <c r="W168" s="35"/>
      <c r="X168" s="35"/>
      <c r="Y168" s="35"/>
      <c r="Z168" s="35"/>
      <c r="AA168" s="35"/>
      <c r="AB168" s="35"/>
      <c r="AC168" s="35"/>
      <c r="AD168" s="35"/>
      <c r="AE168" s="35"/>
      <c r="AR168" s="215" t="s">
        <v>171</v>
      </c>
      <c r="AT168" s="215" t="s">
        <v>166</v>
      </c>
      <c r="AU168" s="215" t="s">
        <v>88</v>
      </c>
      <c r="AY168" s="18" t="s">
        <v>164</v>
      </c>
      <c r="BE168" s="216">
        <f>IF(N168="základní",J168,0)</f>
        <v>0</v>
      </c>
      <c r="BF168" s="216">
        <f>IF(N168="snížená",J168,0)</f>
        <v>0</v>
      </c>
      <c r="BG168" s="216">
        <f>IF(N168="zákl. přenesená",J168,0)</f>
        <v>0</v>
      </c>
      <c r="BH168" s="216">
        <f>IF(N168="sníž. přenesená",J168,0)</f>
        <v>0</v>
      </c>
      <c r="BI168" s="216">
        <f>IF(N168="nulová",J168,0)</f>
        <v>0</v>
      </c>
      <c r="BJ168" s="18" t="s">
        <v>86</v>
      </c>
      <c r="BK168" s="216">
        <f>ROUND(I168*H168,2)</f>
        <v>0</v>
      </c>
      <c r="BL168" s="18" t="s">
        <v>171</v>
      </c>
      <c r="BM168" s="215" t="s">
        <v>2819</v>
      </c>
    </row>
    <row r="169" spans="1:65" s="2" customFormat="1" ht="68.25">
      <c r="A169" s="35"/>
      <c r="B169" s="36"/>
      <c r="C169" s="37"/>
      <c r="D169" s="217" t="s">
        <v>173</v>
      </c>
      <c r="E169" s="37"/>
      <c r="F169" s="218" t="s">
        <v>642</v>
      </c>
      <c r="G169" s="37"/>
      <c r="H169" s="37"/>
      <c r="I169" s="116"/>
      <c r="J169" s="37"/>
      <c r="K169" s="37"/>
      <c r="L169" s="40"/>
      <c r="M169" s="219"/>
      <c r="N169" s="220"/>
      <c r="O169" s="72"/>
      <c r="P169" s="72"/>
      <c r="Q169" s="72"/>
      <c r="R169" s="72"/>
      <c r="S169" s="72"/>
      <c r="T169" s="73"/>
      <c r="U169" s="35"/>
      <c r="V169" s="35"/>
      <c r="W169" s="35"/>
      <c r="X169" s="35"/>
      <c r="Y169" s="35"/>
      <c r="Z169" s="35"/>
      <c r="AA169" s="35"/>
      <c r="AB169" s="35"/>
      <c r="AC169" s="35"/>
      <c r="AD169" s="35"/>
      <c r="AE169" s="35"/>
      <c r="AT169" s="18" t="s">
        <v>173</v>
      </c>
      <c r="AU169" s="18" t="s">
        <v>88</v>
      </c>
    </row>
    <row r="170" spans="1:65" s="12" customFormat="1" ht="25.9" customHeight="1">
      <c r="B170" s="188"/>
      <c r="C170" s="189"/>
      <c r="D170" s="190" t="s">
        <v>77</v>
      </c>
      <c r="E170" s="191" t="s">
        <v>643</v>
      </c>
      <c r="F170" s="191" t="s">
        <v>644</v>
      </c>
      <c r="G170" s="189"/>
      <c r="H170" s="189"/>
      <c r="I170" s="192"/>
      <c r="J170" s="193">
        <f>BK170</f>
        <v>0</v>
      </c>
      <c r="K170" s="189"/>
      <c r="L170" s="194"/>
      <c r="M170" s="195"/>
      <c r="N170" s="196"/>
      <c r="O170" s="196"/>
      <c r="P170" s="197">
        <f>P171</f>
        <v>0</v>
      </c>
      <c r="Q170" s="196"/>
      <c r="R170" s="197">
        <f>R171</f>
        <v>8.3999999999999991E-2</v>
      </c>
      <c r="S170" s="196"/>
      <c r="T170" s="198">
        <f>T171</f>
        <v>0</v>
      </c>
      <c r="AR170" s="199" t="s">
        <v>88</v>
      </c>
      <c r="AT170" s="200" t="s">
        <v>77</v>
      </c>
      <c r="AU170" s="200" t="s">
        <v>78</v>
      </c>
      <c r="AY170" s="199" t="s">
        <v>164</v>
      </c>
      <c r="BK170" s="201">
        <f>BK171</f>
        <v>0</v>
      </c>
    </row>
    <row r="171" spans="1:65" s="12" customFormat="1" ht="22.9" customHeight="1">
      <c r="B171" s="188"/>
      <c r="C171" s="189"/>
      <c r="D171" s="190" t="s">
        <v>77</v>
      </c>
      <c r="E171" s="202" t="s">
        <v>814</v>
      </c>
      <c r="F171" s="202" t="s">
        <v>815</v>
      </c>
      <c r="G171" s="189"/>
      <c r="H171" s="189"/>
      <c r="I171" s="192"/>
      <c r="J171" s="203">
        <f>BK171</f>
        <v>0</v>
      </c>
      <c r="K171" s="189"/>
      <c r="L171" s="194"/>
      <c r="M171" s="195"/>
      <c r="N171" s="196"/>
      <c r="O171" s="196"/>
      <c r="P171" s="197">
        <f>SUM(P172:P188)</f>
        <v>0</v>
      </c>
      <c r="Q171" s="196"/>
      <c r="R171" s="197">
        <f>SUM(R172:R188)</f>
        <v>8.3999999999999991E-2</v>
      </c>
      <c r="S171" s="196"/>
      <c r="T171" s="198">
        <f>SUM(T172:T188)</f>
        <v>0</v>
      </c>
      <c r="AR171" s="199" t="s">
        <v>88</v>
      </c>
      <c r="AT171" s="200" t="s">
        <v>77</v>
      </c>
      <c r="AU171" s="200" t="s">
        <v>86</v>
      </c>
      <c r="AY171" s="199" t="s">
        <v>164</v>
      </c>
      <c r="BK171" s="201">
        <f>SUM(BK172:BK188)</f>
        <v>0</v>
      </c>
    </row>
    <row r="172" spans="1:65" s="2" customFormat="1" ht="36" customHeight="1">
      <c r="A172" s="35"/>
      <c r="B172" s="36"/>
      <c r="C172" s="204" t="s">
        <v>283</v>
      </c>
      <c r="D172" s="204" t="s">
        <v>166</v>
      </c>
      <c r="E172" s="205" t="s">
        <v>2820</v>
      </c>
      <c r="F172" s="206" t="s">
        <v>2821</v>
      </c>
      <c r="G172" s="207" t="s">
        <v>262</v>
      </c>
      <c r="H172" s="208">
        <v>40</v>
      </c>
      <c r="I172" s="209"/>
      <c r="J172" s="210">
        <f>ROUND(I172*H172,2)</f>
        <v>0</v>
      </c>
      <c r="K172" s="206" t="s">
        <v>170</v>
      </c>
      <c r="L172" s="40"/>
      <c r="M172" s="211" t="s">
        <v>1</v>
      </c>
      <c r="N172" s="212" t="s">
        <v>43</v>
      </c>
      <c r="O172" s="72"/>
      <c r="P172" s="213">
        <f>O172*H172</f>
        <v>0</v>
      </c>
      <c r="Q172" s="213">
        <v>0</v>
      </c>
      <c r="R172" s="213">
        <f>Q172*H172</f>
        <v>0</v>
      </c>
      <c r="S172" s="213">
        <v>0</v>
      </c>
      <c r="T172" s="214">
        <f>S172*H172</f>
        <v>0</v>
      </c>
      <c r="U172" s="35"/>
      <c r="V172" s="35"/>
      <c r="W172" s="35"/>
      <c r="X172" s="35"/>
      <c r="Y172" s="35"/>
      <c r="Z172" s="35"/>
      <c r="AA172" s="35"/>
      <c r="AB172" s="35"/>
      <c r="AC172" s="35"/>
      <c r="AD172" s="35"/>
      <c r="AE172" s="35"/>
      <c r="AR172" s="215" t="s">
        <v>269</v>
      </c>
      <c r="AT172" s="215" t="s">
        <v>166</v>
      </c>
      <c r="AU172" s="215" t="s">
        <v>88</v>
      </c>
      <c r="AY172" s="18" t="s">
        <v>164</v>
      </c>
      <c r="BE172" s="216">
        <f>IF(N172="základní",J172,0)</f>
        <v>0</v>
      </c>
      <c r="BF172" s="216">
        <f>IF(N172="snížená",J172,0)</f>
        <v>0</v>
      </c>
      <c r="BG172" s="216">
        <f>IF(N172="zákl. přenesená",J172,0)</f>
        <v>0</v>
      </c>
      <c r="BH172" s="216">
        <f>IF(N172="sníž. přenesená",J172,0)</f>
        <v>0</v>
      </c>
      <c r="BI172" s="216">
        <f>IF(N172="nulová",J172,0)</f>
        <v>0</v>
      </c>
      <c r="BJ172" s="18" t="s">
        <v>86</v>
      </c>
      <c r="BK172" s="216">
        <f>ROUND(I172*H172,2)</f>
        <v>0</v>
      </c>
      <c r="BL172" s="18" t="s">
        <v>269</v>
      </c>
      <c r="BM172" s="215" t="s">
        <v>2822</v>
      </c>
    </row>
    <row r="173" spans="1:65" s="2" customFormat="1" ht="16.5" customHeight="1">
      <c r="A173" s="35"/>
      <c r="B173" s="36"/>
      <c r="C173" s="265" t="s">
        <v>288</v>
      </c>
      <c r="D173" s="265" t="s">
        <v>420</v>
      </c>
      <c r="E173" s="266" t="s">
        <v>2823</v>
      </c>
      <c r="F173" s="267" t="s">
        <v>2824</v>
      </c>
      <c r="G173" s="268" t="s">
        <v>262</v>
      </c>
      <c r="H173" s="269">
        <v>40</v>
      </c>
      <c r="I173" s="270"/>
      <c r="J173" s="271">
        <f>ROUND(I173*H173,2)</f>
        <v>0</v>
      </c>
      <c r="K173" s="267" t="s">
        <v>170</v>
      </c>
      <c r="L173" s="272"/>
      <c r="M173" s="273" t="s">
        <v>1</v>
      </c>
      <c r="N173" s="274" t="s">
        <v>43</v>
      </c>
      <c r="O173" s="72"/>
      <c r="P173" s="213">
        <f>O173*H173</f>
        <v>0</v>
      </c>
      <c r="Q173" s="213">
        <v>2.0999999999999999E-3</v>
      </c>
      <c r="R173" s="213">
        <f>Q173*H173</f>
        <v>8.3999999999999991E-2</v>
      </c>
      <c r="S173" s="213">
        <v>0</v>
      </c>
      <c r="T173" s="214">
        <f>S173*H173</f>
        <v>0</v>
      </c>
      <c r="U173" s="35"/>
      <c r="V173" s="35"/>
      <c r="W173" s="35"/>
      <c r="X173" s="35"/>
      <c r="Y173" s="35"/>
      <c r="Z173" s="35"/>
      <c r="AA173" s="35"/>
      <c r="AB173" s="35"/>
      <c r="AC173" s="35"/>
      <c r="AD173" s="35"/>
      <c r="AE173" s="35"/>
      <c r="AR173" s="215" t="s">
        <v>381</v>
      </c>
      <c r="AT173" s="215" t="s">
        <v>420</v>
      </c>
      <c r="AU173" s="215" t="s">
        <v>88</v>
      </c>
      <c r="AY173" s="18" t="s">
        <v>164</v>
      </c>
      <c r="BE173" s="216">
        <f>IF(N173="základní",J173,0)</f>
        <v>0</v>
      </c>
      <c r="BF173" s="216">
        <f>IF(N173="snížená",J173,0)</f>
        <v>0</v>
      </c>
      <c r="BG173" s="216">
        <f>IF(N173="zákl. přenesená",J173,0)</f>
        <v>0</v>
      </c>
      <c r="BH173" s="216">
        <f>IF(N173="sníž. přenesená",J173,0)</f>
        <v>0</v>
      </c>
      <c r="BI173" s="216">
        <f>IF(N173="nulová",J173,0)</f>
        <v>0</v>
      </c>
      <c r="BJ173" s="18" t="s">
        <v>86</v>
      </c>
      <c r="BK173" s="216">
        <f>ROUND(I173*H173,2)</f>
        <v>0</v>
      </c>
      <c r="BL173" s="18" t="s">
        <v>269</v>
      </c>
      <c r="BM173" s="215" t="s">
        <v>2825</v>
      </c>
    </row>
    <row r="174" spans="1:65" s="2" customFormat="1" ht="24" customHeight="1">
      <c r="A174" s="35"/>
      <c r="B174" s="36"/>
      <c r="C174" s="204" t="s">
        <v>294</v>
      </c>
      <c r="D174" s="204" t="s">
        <v>166</v>
      </c>
      <c r="E174" s="205" t="s">
        <v>2356</v>
      </c>
      <c r="F174" s="206" t="s">
        <v>2357</v>
      </c>
      <c r="G174" s="207" t="s">
        <v>395</v>
      </c>
      <c r="H174" s="208">
        <v>4</v>
      </c>
      <c r="I174" s="209"/>
      <c r="J174" s="210">
        <f>ROUND(I174*H174,2)</f>
        <v>0</v>
      </c>
      <c r="K174" s="206" t="s">
        <v>170</v>
      </c>
      <c r="L174" s="40"/>
      <c r="M174" s="211" t="s">
        <v>1</v>
      </c>
      <c r="N174" s="212" t="s">
        <v>43</v>
      </c>
      <c r="O174" s="72"/>
      <c r="P174" s="213">
        <f>O174*H174</f>
        <v>0</v>
      </c>
      <c r="Q174" s="213">
        <v>0</v>
      </c>
      <c r="R174" s="213">
        <f>Q174*H174</f>
        <v>0</v>
      </c>
      <c r="S174" s="213">
        <v>0</v>
      </c>
      <c r="T174" s="214">
        <f>S174*H174</f>
        <v>0</v>
      </c>
      <c r="U174" s="35"/>
      <c r="V174" s="35"/>
      <c r="W174" s="35"/>
      <c r="X174" s="35"/>
      <c r="Y174" s="35"/>
      <c r="Z174" s="35"/>
      <c r="AA174" s="35"/>
      <c r="AB174" s="35"/>
      <c r="AC174" s="35"/>
      <c r="AD174" s="35"/>
      <c r="AE174" s="35"/>
      <c r="AR174" s="215" t="s">
        <v>269</v>
      </c>
      <c r="AT174" s="215" t="s">
        <v>166</v>
      </c>
      <c r="AU174" s="215" t="s">
        <v>88</v>
      </c>
      <c r="AY174" s="18" t="s">
        <v>164</v>
      </c>
      <c r="BE174" s="216">
        <f>IF(N174="základní",J174,0)</f>
        <v>0</v>
      </c>
      <c r="BF174" s="216">
        <f>IF(N174="snížená",J174,0)</f>
        <v>0</v>
      </c>
      <c r="BG174" s="216">
        <f>IF(N174="zákl. přenesená",J174,0)</f>
        <v>0</v>
      </c>
      <c r="BH174" s="216">
        <f>IF(N174="sníž. přenesená",J174,0)</f>
        <v>0</v>
      </c>
      <c r="BI174" s="216">
        <f>IF(N174="nulová",J174,0)</f>
        <v>0</v>
      </c>
      <c r="BJ174" s="18" t="s">
        <v>86</v>
      </c>
      <c r="BK174" s="216">
        <f>ROUND(I174*H174,2)</f>
        <v>0</v>
      </c>
      <c r="BL174" s="18" t="s">
        <v>269</v>
      </c>
      <c r="BM174" s="215" t="s">
        <v>2826</v>
      </c>
    </row>
    <row r="175" spans="1:65" s="2" customFormat="1" ht="24" customHeight="1">
      <c r="A175" s="35"/>
      <c r="B175" s="36"/>
      <c r="C175" s="204" t="s">
        <v>7</v>
      </c>
      <c r="D175" s="204" t="s">
        <v>166</v>
      </c>
      <c r="E175" s="205" t="s">
        <v>2827</v>
      </c>
      <c r="F175" s="206" t="s">
        <v>2828</v>
      </c>
      <c r="G175" s="207" t="s">
        <v>395</v>
      </c>
      <c r="H175" s="208">
        <v>8</v>
      </c>
      <c r="I175" s="209"/>
      <c r="J175" s="210">
        <f>ROUND(I175*H175,2)</f>
        <v>0</v>
      </c>
      <c r="K175" s="206" t="s">
        <v>170</v>
      </c>
      <c r="L175" s="40"/>
      <c r="M175" s="211" t="s">
        <v>1</v>
      </c>
      <c r="N175" s="212" t="s">
        <v>43</v>
      </c>
      <c r="O175" s="72"/>
      <c r="P175" s="213">
        <f>O175*H175</f>
        <v>0</v>
      </c>
      <c r="Q175" s="213">
        <v>0</v>
      </c>
      <c r="R175" s="213">
        <f>Q175*H175</f>
        <v>0</v>
      </c>
      <c r="S175" s="213">
        <v>0</v>
      </c>
      <c r="T175" s="214">
        <f>S175*H175</f>
        <v>0</v>
      </c>
      <c r="U175" s="35"/>
      <c r="V175" s="35"/>
      <c r="W175" s="35"/>
      <c r="X175" s="35"/>
      <c r="Y175" s="35"/>
      <c r="Z175" s="35"/>
      <c r="AA175" s="35"/>
      <c r="AB175" s="35"/>
      <c r="AC175" s="35"/>
      <c r="AD175" s="35"/>
      <c r="AE175" s="35"/>
      <c r="AR175" s="215" t="s">
        <v>269</v>
      </c>
      <c r="AT175" s="215" t="s">
        <v>166</v>
      </c>
      <c r="AU175" s="215" t="s">
        <v>88</v>
      </c>
      <c r="AY175" s="18" t="s">
        <v>164</v>
      </c>
      <c r="BE175" s="216">
        <f>IF(N175="základní",J175,0)</f>
        <v>0</v>
      </c>
      <c r="BF175" s="216">
        <f>IF(N175="snížená",J175,0)</f>
        <v>0</v>
      </c>
      <c r="BG175" s="216">
        <f>IF(N175="zákl. přenesená",J175,0)</f>
        <v>0</v>
      </c>
      <c r="BH175" s="216">
        <f>IF(N175="sníž. přenesená",J175,0)</f>
        <v>0</v>
      </c>
      <c r="BI175" s="216">
        <f>IF(N175="nulová",J175,0)</f>
        <v>0</v>
      </c>
      <c r="BJ175" s="18" t="s">
        <v>86</v>
      </c>
      <c r="BK175" s="216">
        <f>ROUND(I175*H175,2)</f>
        <v>0</v>
      </c>
      <c r="BL175" s="18" t="s">
        <v>269</v>
      </c>
      <c r="BM175" s="215" t="s">
        <v>2829</v>
      </c>
    </row>
    <row r="176" spans="1:65" s="14" customFormat="1" ht="11.25">
      <c r="B176" s="232"/>
      <c r="C176" s="233"/>
      <c r="D176" s="217" t="s">
        <v>175</v>
      </c>
      <c r="E176" s="234" t="s">
        <v>1</v>
      </c>
      <c r="F176" s="235" t="s">
        <v>2830</v>
      </c>
      <c r="G176" s="233"/>
      <c r="H176" s="234" t="s">
        <v>1</v>
      </c>
      <c r="I176" s="236"/>
      <c r="J176" s="233"/>
      <c r="K176" s="233"/>
      <c r="L176" s="237"/>
      <c r="M176" s="238"/>
      <c r="N176" s="239"/>
      <c r="O176" s="239"/>
      <c r="P176" s="239"/>
      <c r="Q176" s="239"/>
      <c r="R176" s="239"/>
      <c r="S176" s="239"/>
      <c r="T176" s="240"/>
      <c r="AT176" s="241" t="s">
        <v>175</v>
      </c>
      <c r="AU176" s="241" t="s">
        <v>88</v>
      </c>
      <c r="AV176" s="14" t="s">
        <v>86</v>
      </c>
      <c r="AW176" s="14" t="s">
        <v>33</v>
      </c>
      <c r="AX176" s="14" t="s">
        <v>78</v>
      </c>
      <c r="AY176" s="241" t="s">
        <v>164</v>
      </c>
    </row>
    <row r="177" spans="1:65" s="13" customFormat="1" ht="11.25">
      <c r="B177" s="221"/>
      <c r="C177" s="222"/>
      <c r="D177" s="217" t="s">
        <v>175</v>
      </c>
      <c r="E177" s="223" t="s">
        <v>1</v>
      </c>
      <c r="F177" s="224" t="s">
        <v>213</v>
      </c>
      <c r="G177" s="222"/>
      <c r="H177" s="225">
        <v>8</v>
      </c>
      <c r="I177" s="226"/>
      <c r="J177" s="222"/>
      <c r="K177" s="222"/>
      <c r="L177" s="227"/>
      <c r="M177" s="228"/>
      <c r="N177" s="229"/>
      <c r="O177" s="229"/>
      <c r="P177" s="229"/>
      <c r="Q177" s="229"/>
      <c r="R177" s="229"/>
      <c r="S177" s="229"/>
      <c r="T177" s="230"/>
      <c r="AT177" s="231" t="s">
        <v>175</v>
      </c>
      <c r="AU177" s="231" t="s">
        <v>88</v>
      </c>
      <c r="AV177" s="13" t="s">
        <v>88</v>
      </c>
      <c r="AW177" s="13" t="s">
        <v>33</v>
      </c>
      <c r="AX177" s="13" t="s">
        <v>86</v>
      </c>
      <c r="AY177" s="231" t="s">
        <v>164</v>
      </c>
    </row>
    <row r="178" spans="1:65" s="2" customFormat="1" ht="16.5" customHeight="1">
      <c r="A178" s="35"/>
      <c r="B178" s="36"/>
      <c r="C178" s="204" t="s">
        <v>303</v>
      </c>
      <c r="D178" s="204" t="s">
        <v>166</v>
      </c>
      <c r="E178" s="205" t="s">
        <v>2831</v>
      </c>
      <c r="F178" s="206" t="s">
        <v>2832</v>
      </c>
      <c r="G178" s="207" t="s">
        <v>395</v>
      </c>
      <c r="H178" s="208">
        <v>1</v>
      </c>
      <c r="I178" s="209"/>
      <c r="J178" s="210">
        <f t="shared" ref="J178:J185" si="0">ROUND(I178*H178,2)</f>
        <v>0</v>
      </c>
      <c r="K178" s="206" t="s">
        <v>467</v>
      </c>
      <c r="L178" s="40"/>
      <c r="M178" s="211" t="s">
        <v>1</v>
      </c>
      <c r="N178" s="212" t="s">
        <v>43</v>
      </c>
      <c r="O178" s="72"/>
      <c r="P178" s="213">
        <f t="shared" ref="P178:P185" si="1">O178*H178</f>
        <v>0</v>
      </c>
      <c r="Q178" s="213">
        <v>0</v>
      </c>
      <c r="R178" s="213">
        <f t="shared" ref="R178:R185" si="2">Q178*H178</f>
        <v>0</v>
      </c>
      <c r="S178" s="213">
        <v>0</v>
      </c>
      <c r="T178" s="214">
        <f t="shared" ref="T178:T185" si="3">S178*H178</f>
        <v>0</v>
      </c>
      <c r="U178" s="35"/>
      <c r="V178" s="35"/>
      <c r="W178" s="35"/>
      <c r="X178" s="35"/>
      <c r="Y178" s="35"/>
      <c r="Z178" s="35"/>
      <c r="AA178" s="35"/>
      <c r="AB178" s="35"/>
      <c r="AC178" s="35"/>
      <c r="AD178" s="35"/>
      <c r="AE178" s="35"/>
      <c r="AR178" s="215" t="s">
        <v>269</v>
      </c>
      <c r="AT178" s="215" t="s">
        <v>166</v>
      </c>
      <c r="AU178" s="215" t="s">
        <v>88</v>
      </c>
      <c r="AY178" s="18" t="s">
        <v>164</v>
      </c>
      <c r="BE178" s="216">
        <f t="shared" ref="BE178:BE185" si="4">IF(N178="základní",J178,0)</f>
        <v>0</v>
      </c>
      <c r="BF178" s="216">
        <f t="shared" ref="BF178:BF185" si="5">IF(N178="snížená",J178,0)</f>
        <v>0</v>
      </c>
      <c r="BG178" s="216">
        <f t="shared" ref="BG178:BG185" si="6">IF(N178="zákl. přenesená",J178,0)</f>
        <v>0</v>
      </c>
      <c r="BH178" s="216">
        <f t="shared" ref="BH178:BH185" si="7">IF(N178="sníž. přenesená",J178,0)</f>
        <v>0</v>
      </c>
      <c r="BI178" s="216">
        <f t="shared" ref="BI178:BI185" si="8">IF(N178="nulová",J178,0)</f>
        <v>0</v>
      </c>
      <c r="BJ178" s="18" t="s">
        <v>86</v>
      </c>
      <c r="BK178" s="216">
        <f t="shared" ref="BK178:BK185" si="9">ROUND(I178*H178,2)</f>
        <v>0</v>
      </c>
      <c r="BL178" s="18" t="s">
        <v>269</v>
      </c>
      <c r="BM178" s="215" t="s">
        <v>2833</v>
      </c>
    </row>
    <row r="179" spans="1:65" s="2" customFormat="1" ht="16.5" customHeight="1">
      <c r="A179" s="35"/>
      <c r="B179" s="36"/>
      <c r="C179" s="204" t="s">
        <v>309</v>
      </c>
      <c r="D179" s="204" t="s">
        <v>166</v>
      </c>
      <c r="E179" s="205" t="s">
        <v>2834</v>
      </c>
      <c r="F179" s="206" t="s">
        <v>2835</v>
      </c>
      <c r="G179" s="207" t="s">
        <v>395</v>
      </c>
      <c r="H179" s="208">
        <v>3</v>
      </c>
      <c r="I179" s="209"/>
      <c r="J179" s="210">
        <f t="shared" si="0"/>
        <v>0</v>
      </c>
      <c r="K179" s="206" t="s">
        <v>467</v>
      </c>
      <c r="L179" s="40"/>
      <c r="M179" s="211" t="s">
        <v>1</v>
      </c>
      <c r="N179" s="212" t="s">
        <v>43</v>
      </c>
      <c r="O179" s="72"/>
      <c r="P179" s="213">
        <f t="shared" si="1"/>
        <v>0</v>
      </c>
      <c r="Q179" s="213">
        <v>0</v>
      </c>
      <c r="R179" s="213">
        <f t="shared" si="2"/>
        <v>0</v>
      </c>
      <c r="S179" s="213">
        <v>0</v>
      </c>
      <c r="T179" s="214">
        <f t="shared" si="3"/>
        <v>0</v>
      </c>
      <c r="U179" s="35"/>
      <c r="V179" s="35"/>
      <c r="W179" s="35"/>
      <c r="X179" s="35"/>
      <c r="Y179" s="35"/>
      <c r="Z179" s="35"/>
      <c r="AA179" s="35"/>
      <c r="AB179" s="35"/>
      <c r="AC179" s="35"/>
      <c r="AD179" s="35"/>
      <c r="AE179" s="35"/>
      <c r="AR179" s="215" t="s">
        <v>269</v>
      </c>
      <c r="AT179" s="215" t="s">
        <v>166</v>
      </c>
      <c r="AU179" s="215" t="s">
        <v>88</v>
      </c>
      <c r="AY179" s="18" t="s">
        <v>164</v>
      </c>
      <c r="BE179" s="216">
        <f t="shared" si="4"/>
        <v>0</v>
      </c>
      <c r="BF179" s="216">
        <f t="shared" si="5"/>
        <v>0</v>
      </c>
      <c r="BG179" s="216">
        <f t="shared" si="6"/>
        <v>0</v>
      </c>
      <c r="BH179" s="216">
        <f t="shared" si="7"/>
        <v>0</v>
      </c>
      <c r="BI179" s="216">
        <f t="shared" si="8"/>
        <v>0</v>
      </c>
      <c r="BJ179" s="18" t="s">
        <v>86</v>
      </c>
      <c r="BK179" s="216">
        <f t="shared" si="9"/>
        <v>0</v>
      </c>
      <c r="BL179" s="18" t="s">
        <v>269</v>
      </c>
      <c r="BM179" s="215" t="s">
        <v>2836</v>
      </c>
    </row>
    <row r="180" spans="1:65" s="2" customFormat="1" ht="16.5" customHeight="1">
      <c r="A180" s="35"/>
      <c r="B180" s="36"/>
      <c r="C180" s="204" t="s">
        <v>320</v>
      </c>
      <c r="D180" s="204" t="s">
        <v>166</v>
      </c>
      <c r="E180" s="205" t="s">
        <v>2837</v>
      </c>
      <c r="F180" s="206" t="s">
        <v>2838</v>
      </c>
      <c r="G180" s="207" t="s">
        <v>395</v>
      </c>
      <c r="H180" s="208">
        <v>2</v>
      </c>
      <c r="I180" s="209"/>
      <c r="J180" s="210">
        <f t="shared" si="0"/>
        <v>0</v>
      </c>
      <c r="K180" s="206" t="s">
        <v>467</v>
      </c>
      <c r="L180" s="40"/>
      <c r="M180" s="211" t="s">
        <v>1</v>
      </c>
      <c r="N180" s="212" t="s">
        <v>43</v>
      </c>
      <c r="O180" s="72"/>
      <c r="P180" s="213">
        <f t="shared" si="1"/>
        <v>0</v>
      </c>
      <c r="Q180" s="213">
        <v>0</v>
      </c>
      <c r="R180" s="213">
        <f t="shared" si="2"/>
        <v>0</v>
      </c>
      <c r="S180" s="213">
        <v>0</v>
      </c>
      <c r="T180" s="214">
        <f t="shared" si="3"/>
        <v>0</v>
      </c>
      <c r="U180" s="35"/>
      <c r="V180" s="35"/>
      <c r="W180" s="35"/>
      <c r="X180" s="35"/>
      <c r="Y180" s="35"/>
      <c r="Z180" s="35"/>
      <c r="AA180" s="35"/>
      <c r="AB180" s="35"/>
      <c r="AC180" s="35"/>
      <c r="AD180" s="35"/>
      <c r="AE180" s="35"/>
      <c r="AR180" s="215" t="s">
        <v>269</v>
      </c>
      <c r="AT180" s="215" t="s">
        <v>166</v>
      </c>
      <c r="AU180" s="215" t="s">
        <v>88</v>
      </c>
      <c r="AY180" s="18" t="s">
        <v>164</v>
      </c>
      <c r="BE180" s="216">
        <f t="shared" si="4"/>
        <v>0</v>
      </c>
      <c r="BF180" s="216">
        <f t="shared" si="5"/>
        <v>0</v>
      </c>
      <c r="BG180" s="216">
        <f t="shared" si="6"/>
        <v>0</v>
      </c>
      <c r="BH180" s="216">
        <f t="shared" si="7"/>
        <v>0</v>
      </c>
      <c r="BI180" s="216">
        <f t="shared" si="8"/>
        <v>0</v>
      </c>
      <c r="BJ180" s="18" t="s">
        <v>86</v>
      </c>
      <c r="BK180" s="216">
        <f t="shared" si="9"/>
        <v>0</v>
      </c>
      <c r="BL180" s="18" t="s">
        <v>269</v>
      </c>
      <c r="BM180" s="215" t="s">
        <v>2839</v>
      </c>
    </row>
    <row r="181" spans="1:65" s="2" customFormat="1" ht="16.5" customHeight="1">
      <c r="A181" s="35"/>
      <c r="B181" s="36"/>
      <c r="C181" s="204" t="s">
        <v>328</v>
      </c>
      <c r="D181" s="204" t="s">
        <v>166</v>
      </c>
      <c r="E181" s="205" t="s">
        <v>2840</v>
      </c>
      <c r="F181" s="206" t="s">
        <v>2841</v>
      </c>
      <c r="G181" s="207" t="s">
        <v>395</v>
      </c>
      <c r="H181" s="208">
        <v>8</v>
      </c>
      <c r="I181" s="209"/>
      <c r="J181" s="210">
        <f t="shared" si="0"/>
        <v>0</v>
      </c>
      <c r="K181" s="206" t="s">
        <v>467</v>
      </c>
      <c r="L181" s="40"/>
      <c r="M181" s="211" t="s">
        <v>1</v>
      </c>
      <c r="N181" s="212" t="s">
        <v>43</v>
      </c>
      <c r="O181" s="72"/>
      <c r="P181" s="213">
        <f t="shared" si="1"/>
        <v>0</v>
      </c>
      <c r="Q181" s="213">
        <v>0</v>
      </c>
      <c r="R181" s="213">
        <f t="shared" si="2"/>
        <v>0</v>
      </c>
      <c r="S181" s="213">
        <v>0</v>
      </c>
      <c r="T181" s="214">
        <f t="shared" si="3"/>
        <v>0</v>
      </c>
      <c r="U181" s="35"/>
      <c r="V181" s="35"/>
      <c r="W181" s="35"/>
      <c r="X181" s="35"/>
      <c r="Y181" s="35"/>
      <c r="Z181" s="35"/>
      <c r="AA181" s="35"/>
      <c r="AB181" s="35"/>
      <c r="AC181" s="35"/>
      <c r="AD181" s="35"/>
      <c r="AE181" s="35"/>
      <c r="AR181" s="215" t="s">
        <v>269</v>
      </c>
      <c r="AT181" s="215" t="s">
        <v>166</v>
      </c>
      <c r="AU181" s="215" t="s">
        <v>88</v>
      </c>
      <c r="AY181" s="18" t="s">
        <v>164</v>
      </c>
      <c r="BE181" s="216">
        <f t="shared" si="4"/>
        <v>0</v>
      </c>
      <c r="BF181" s="216">
        <f t="shared" si="5"/>
        <v>0</v>
      </c>
      <c r="BG181" s="216">
        <f t="shared" si="6"/>
        <v>0</v>
      </c>
      <c r="BH181" s="216">
        <f t="shared" si="7"/>
        <v>0</v>
      </c>
      <c r="BI181" s="216">
        <f t="shared" si="8"/>
        <v>0</v>
      </c>
      <c r="BJ181" s="18" t="s">
        <v>86</v>
      </c>
      <c r="BK181" s="216">
        <f t="shared" si="9"/>
        <v>0</v>
      </c>
      <c r="BL181" s="18" t="s">
        <v>269</v>
      </c>
      <c r="BM181" s="215" t="s">
        <v>2842</v>
      </c>
    </row>
    <row r="182" spans="1:65" s="2" customFormat="1" ht="16.5" customHeight="1">
      <c r="A182" s="35"/>
      <c r="B182" s="36"/>
      <c r="C182" s="204" t="s">
        <v>335</v>
      </c>
      <c r="D182" s="204" t="s">
        <v>166</v>
      </c>
      <c r="E182" s="205" t="s">
        <v>2843</v>
      </c>
      <c r="F182" s="206" t="s">
        <v>2844</v>
      </c>
      <c r="G182" s="207" t="s">
        <v>262</v>
      </c>
      <c r="H182" s="208">
        <v>40</v>
      </c>
      <c r="I182" s="209"/>
      <c r="J182" s="210">
        <f t="shared" si="0"/>
        <v>0</v>
      </c>
      <c r="K182" s="206" t="s">
        <v>467</v>
      </c>
      <c r="L182" s="40"/>
      <c r="M182" s="211" t="s">
        <v>1</v>
      </c>
      <c r="N182" s="212" t="s">
        <v>43</v>
      </c>
      <c r="O182" s="72"/>
      <c r="P182" s="213">
        <f t="shared" si="1"/>
        <v>0</v>
      </c>
      <c r="Q182" s="213">
        <v>0</v>
      </c>
      <c r="R182" s="213">
        <f t="shared" si="2"/>
        <v>0</v>
      </c>
      <c r="S182" s="213">
        <v>0</v>
      </c>
      <c r="T182" s="214">
        <f t="shared" si="3"/>
        <v>0</v>
      </c>
      <c r="U182" s="35"/>
      <c r="V182" s="35"/>
      <c r="W182" s="35"/>
      <c r="X182" s="35"/>
      <c r="Y182" s="35"/>
      <c r="Z182" s="35"/>
      <c r="AA182" s="35"/>
      <c r="AB182" s="35"/>
      <c r="AC182" s="35"/>
      <c r="AD182" s="35"/>
      <c r="AE182" s="35"/>
      <c r="AR182" s="215" t="s">
        <v>269</v>
      </c>
      <c r="AT182" s="215" t="s">
        <v>166</v>
      </c>
      <c r="AU182" s="215" t="s">
        <v>88</v>
      </c>
      <c r="AY182" s="18" t="s">
        <v>164</v>
      </c>
      <c r="BE182" s="216">
        <f t="shared" si="4"/>
        <v>0</v>
      </c>
      <c r="BF182" s="216">
        <f t="shared" si="5"/>
        <v>0</v>
      </c>
      <c r="BG182" s="216">
        <f t="shared" si="6"/>
        <v>0</v>
      </c>
      <c r="BH182" s="216">
        <f t="shared" si="7"/>
        <v>0</v>
      </c>
      <c r="BI182" s="216">
        <f t="shared" si="8"/>
        <v>0</v>
      </c>
      <c r="BJ182" s="18" t="s">
        <v>86</v>
      </c>
      <c r="BK182" s="216">
        <f t="shared" si="9"/>
        <v>0</v>
      </c>
      <c r="BL182" s="18" t="s">
        <v>269</v>
      </c>
      <c r="BM182" s="215" t="s">
        <v>2845</v>
      </c>
    </row>
    <row r="183" spans="1:65" s="2" customFormat="1" ht="16.5" customHeight="1">
      <c r="A183" s="35"/>
      <c r="B183" s="36"/>
      <c r="C183" s="204" t="s">
        <v>341</v>
      </c>
      <c r="D183" s="204" t="s">
        <v>166</v>
      </c>
      <c r="E183" s="205" t="s">
        <v>2846</v>
      </c>
      <c r="F183" s="206" t="s">
        <v>2567</v>
      </c>
      <c r="G183" s="207" t="s">
        <v>2111</v>
      </c>
      <c r="H183" s="285"/>
      <c r="I183" s="209"/>
      <c r="J183" s="210">
        <f t="shared" si="0"/>
        <v>0</v>
      </c>
      <c r="K183" s="206" t="s">
        <v>467</v>
      </c>
      <c r="L183" s="40"/>
      <c r="M183" s="211" t="s">
        <v>1</v>
      </c>
      <c r="N183" s="212" t="s">
        <v>43</v>
      </c>
      <c r="O183" s="72"/>
      <c r="P183" s="213">
        <f t="shared" si="1"/>
        <v>0</v>
      </c>
      <c r="Q183" s="213">
        <v>0</v>
      </c>
      <c r="R183" s="213">
        <f t="shared" si="2"/>
        <v>0</v>
      </c>
      <c r="S183" s="213">
        <v>0</v>
      </c>
      <c r="T183" s="214">
        <f t="shared" si="3"/>
        <v>0</v>
      </c>
      <c r="U183" s="35"/>
      <c r="V183" s="35"/>
      <c r="W183" s="35"/>
      <c r="X183" s="35"/>
      <c r="Y183" s="35"/>
      <c r="Z183" s="35"/>
      <c r="AA183" s="35"/>
      <c r="AB183" s="35"/>
      <c r="AC183" s="35"/>
      <c r="AD183" s="35"/>
      <c r="AE183" s="35"/>
      <c r="AR183" s="215" t="s">
        <v>269</v>
      </c>
      <c r="AT183" s="215" t="s">
        <v>166</v>
      </c>
      <c r="AU183" s="215" t="s">
        <v>88</v>
      </c>
      <c r="AY183" s="18" t="s">
        <v>164</v>
      </c>
      <c r="BE183" s="216">
        <f t="shared" si="4"/>
        <v>0</v>
      </c>
      <c r="BF183" s="216">
        <f t="shared" si="5"/>
        <v>0</v>
      </c>
      <c r="BG183" s="216">
        <f t="shared" si="6"/>
        <v>0</v>
      </c>
      <c r="BH183" s="216">
        <f t="shared" si="7"/>
        <v>0</v>
      </c>
      <c r="BI183" s="216">
        <f t="shared" si="8"/>
        <v>0</v>
      </c>
      <c r="BJ183" s="18" t="s">
        <v>86</v>
      </c>
      <c r="BK183" s="216">
        <f t="shared" si="9"/>
        <v>0</v>
      </c>
      <c r="BL183" s="18" t="s">
        <v>269</v>
      </c>
      <c r="BM183" s="215" t="s">
        <v>2847</v>
      </c>
    </row>
    <row r="184" spans="1:65" s="2" customFormat="1" ht="16.5" customHeight="1">
      <c r="A184" s="35"/>
      <c r="B184" s="36"/>
      <c r="C184" s="204" t="s">
        <v>346</v>
      </c>
      <c r="D184" s="204" t="s">
        <v>166</v>
      </c>
      <c r="E184" s="205" t="s">
        <v>2848</v>
      </c>
      <c r="F184" s="206" t="s">
        <v>2849</v>
      </c>
      <c r="G184" s="207" t="s">
        <v>2111</v>
      </c>
      <c r="H184" s="285"/>
      <c r="I184" s="209"/>
      <c r="J184" s="210">
        <f t="shared" si="0"/>
        <v>0</v>
      </c>
      <c r="K184" s="206" t="s">
        <v>467</v>
      </c>
      <c r="L184" s="40"/>
      <c r="M184" s="211" t="s">
        <v>1</v>
      </c>
      <c r="N184" s="212" t="s">
        <v>43</v>
      </c>
      <c r="O184" s="72"/>
      <c r="P184" s="213">
        <f t="shared" si="1"/>
        <v>0</v>
      </c>
      <c r="Q184" s="213">
        <v>0</v>
      </c>
      <c r="R184" s="213">
        <f t="shared" si="2"/>
        <v>0</v>
      </c>
      <c r="S184" s="213">
        <v>0</v>
      </c>
      <c r="T184" s="214">
        <f t="shared" si="3"/>
        <v>0</v>
      </c>
      <c r="U184" s="35"/>
      <c r="V184" s="35"/>
      <c r="W184" s="35"/>
      <c r="X184" s="35"/>
      <c r="Y184" s="35"/>
      <c r="Z184" s="35"/>
      <c r="AA184" s="35"/>
      <c r="AB184" s="35"/>
      <c r="AC184" s="35"/>
      <c r="AD184" s="35"/>
      <c r="AE184" s="35"/>
      <c r="AR184" s="215" t="s">
        <v>269</v>
      </c>
      <c r="AT184" s="215" t="s">
        <v>166</v>
      </c>
      <c r="AU184" s="215" t="s">
        <v>88</v>
      </c>
      <c r="AY184" s="18" t="s">
        <v>164</v>
      </c>
      <c r="BE184" s="216">
        <f t="shared" si="4"/>
        <v>0</v>
      </c>
      <c r="BF184" s="216">
        <f t="shared" si="5"/>
        <v>0</v>
      </c>
      <c r="BG184" s="216">
        <f t="shared" si="6"/>
        <v>0</v>
      </c>
      <c r="BH184" s="216">
        <f t="shared" si="7"/>
        <v>0</v>
      </c>
      <c r="BI184" s="216">
        <f t="shared" si="8"/>
        <v>0</v>
      </c>
      <c r="BJ184" s="18" t="s">
        <v>86</v>
      </c>
      <c r="BK184" s="216">
        <f t="shared" si="9"/>
        <v>0</v>
      </c>
      <c r="BL184" s="18" t="s">
        <v>269</v>
      </c>
      <c r="BM184" s="215" t="s">
        <v>2850</v>
      </c>
    </row>
    <row r="185" spans="1:65" s="2" customFormat="1" ht="36" customHeight="1">
      <c r="A185" s="35"/>
      <c r="B185" s="36"/>
      <c r="C185" s="204" t="s">
        <v>354</v>
      </c>
      <c r="D185" s="204" t="s">
        <v>166</v>
      </c>
      <c r="E185" s="205" t="s">
        <v>828</v>
      </c>
      <c r="F185" s="206" t="s">
        <v>829</v>
      </c>
      <c r="G185" s="207" t="s">
        <v>243</v>
      </c>
      <c r="H185" s="208">
        <v>8.4000000000000005E-2</v>
      </c>
      <c r="I185" s="209"/>
      <c r="J185" s="210">
        <f t="shared" si="0"/>
        <v>0</v>
      </c>
      <c r="K185" s="206" t="s">
        <v>170</v>
      </c>
      <c r="L185" s="40"/>
      <c r="M185" s="211" t="s">
        <v>1</v>
      </c>
      <c r="N185" s="212" t="s">
        <v>43</v>
      </c>
      <c r="O185" s="72"/>
      <c r="P185" s="213">
        <f t="shared" si="1"/>
        <v>0</v>
      </c>
      <c r="Q185" s="213">
        <v>0</v>
      </c>
      <c r="R185" s="213">
        <f t="shared" si="2"/>
        <v>0</v>
      </c>
      <c r="S185" s="213">
        <v>0</v>
      </c>
      <c r="T185" s="214">
        <f t="shared" si="3"/>
        <v>0</v>
      </c>
      <c r="U185" s="35"/>
      <c r="V185" s="35"/>
      <c r="W185" s="35"/>
      <c r="X185" s="35"/>
      <c r="Y185" s="35"/>
      <c r="Z185" s="35"/>
      <c r="AA185" s="35"/>
      <c r="AB185" s="35"/>
      <c r="AC185" s="35"/>
      <c r="AD185" s="35"/>
      <c r="AE185" s="35"/>
      <c r="AR185" s="215" t="s">
        <v>269</v>
      </c>
      <c r="AT185" s="215" t="s">
        <v>166</v>
      </c>
      <c r="AU185" s="215" t="s">
        <v>88</v>
      </c>
      <c r="AY185" s="18" t="s">
        <v>164</v>
      </c>
      <c r="BE185" s="216">
        <f t="shared" si="4"/>
        <v>0</v>
      </c>
      <c r="BF185" s="216">
        <f t="shared" si="5"/>
        <v>0</v>
      </c>
      <c r="BG185" s="216">
        <f t="shared" si="6"/>
        <v>0</v>
      </c>
      <c r="BH185" s="216">
        <f t="shared" si="7"/>
        <v>0</v>
      </c>
      <c r="BI185" s="216">
        <f t="shared" si="8"/>
        <v>0</v>
      </c>
      <c r="BJ185" s="18" t="s">
        <v>86</v>
      </c>
      <c r="BK185" s="216">
        <f t="shared" si="9"/>
        <v>0</v>
      </c>
      <c r="BL185" s="18" t="s">
        <v>269</v>
      </c>
      <c r="BM185" s="215" t="s">
        <v>2851</v>
      </c>
    </row>
    <row r="186" spans="1:65" s="2" customFormat="1" ht="107.25">
      <c r="A186" s="35"/>
      <c r="B186" s="36"/>
      <c r="C186" s="37"/>
      <c r="D186" s="217" t="s">
        <v>173</v>
      </c>
      <c r="E186" s="37"/>
      <c r="F186" s="218" t="s">
        <v>831</v>
      </c>
      <c r="G186" s="37"/>
      <c r="H186" s="37"/>
      <c r="I186" s="116"/>
      <c r="J186" s="37"/>
      <c r="K186" s="37"/>
      <c r="L186" s="40"/>
      <c r="M186" s="219"/>
      <c r="N186" s="220"/>
      <c r="O186" s="72"/>
      <c r="P186" s="72"/>
      <c r="Q186" s="72"/>
      <c r="R186" s="72"/>
      <c r="S186" s="72"/>
      <c r="T186" s="73"/>
      <c r="U186" s="35"/>
      <c r="V186" s="35"/>
      <c r="W186" s="35"/>
      <c r="X186" s="35"/>
      <c r="Y186" s="35"/>
      <c r="Z186" s="35"/>
      <c r="AA186" s="35"/>
      <c r="AB186" s="35"/>
      <c r="AC186" s="35"/>
      <c r="AD186" s="35"/>
      <c r="AE186" s="35"/>
      <c r="AT186" s="18" t="s">
        <v>173</v>
      </c>
      <c r="AU186" s="18" t="s">
        <v>88</v>
      </c>
    </row>
    <row r="187" spans="1:65" s="2" customFormat="1" ht="48" customHeight="1">
      <c r="A187" s="35"/>
      <c r="B187" s="36"/>
      <c r="C187" s="204" t="s">
        <v>363</v>
      </c>
      <c r="D187" s="204" t="s">
        <v>166</v>
      </c>
      <c r="E187" s="205" t="s">
        <v>833</v>
      </c>
      <c r="F187" s="206" t="s">
        <v>834</v>
      </c>
      <c r="G187" s="207" t="s">
        <v>243</v>
      </c>
      <c r="H187" s="208">
        <v>8.4000000000000005E-2</v>
      </c>
      <c r="I187" s="209"/>
      <c r="J187" s="210">
        <f>ROUND(I187*H187,2)</f>
        <v>0</v>
      </c>
      <c r="K187" s="206" t="s">
        <v>170</v>
      </c>
      <c r="L187" s="40"/>
      <c r="M187" s="211" t="s">
        <v>1</v>
      </c>
      <c r="N187" s="212" t="s">
        <v>43</v>
      </c>
      <c r="O187" s="72"/>
      <c r="P187" s="213">
        <f>O187*H187</f>
        <v>0</v>
      </c>
      <c r="Q187" s="213">
        <v>0</v>
      </c>
      <c r="R187" s="213">
        <f>Q187*H187</f>
        <v>0</v>
      </c>
      <c r="S187" s="213">
        <v>0</v>
      </c>
      <c r="T187" s="214">
        <f>S187*H187</f>
        <v>0</v>
      </c>
      <c r="U187" s="35"/>
      <c r="V187" s="35"/>
      <c r="W187" s="35"/>
      <c r="X187" s="35"/>
      <c r="Y187" s="35"/>
      <c r="Z187" s="35"/>
      <c r="AA187" s="35"/>
      <c r="AB187" s="35"/>
      <c r="AC187" s="35"/>
      <c r="AD187" s="35"/>
      <c r="AE187" s="35"/>
      <c r="AR187" s="215" t="s">
        <v>269</v>
      </c>
      <c r="AT187" s="215" t="s">
        <v>166</v>
      </c>
      <c r="AU187" s="215" t="s">
        <v>88</v>
      </c>
      <c r="AY187" s="18" t="s">
        <v>164</v>
      </c>
      <c r="BE187" s="216">
        <f>IF(N187="základní",J187,0)</f>
        <v>0</v>
      </c>
      <c r="BF187" s="216">
        <f>IF(N187="snížená",J187,0)</f>
        <v>0</v>
      </c>
      <c r="BG187" s="216">
        <f>IF(N187="zákl. přenesená",J187,0)</f>
        <v>0</v>
      </c>
      <c r="BH187" s="216">
        <f>IF(N187="sníž. přenesená",J187,0)</f>
        <v>0</v>
      </c>
      <c r="BI187" s="216">
        <f>IF(N187="nulová",J187,0)</f>
        <v>0</v>
      </c>
      <c r="BJ187" s="18" t="s">
        <v>86</v>
      </c>
      <c r="BK187" s="216">
        <f>ROUND(I187*H187,2)</f>
        <v>0</v>
      </c>
      <c r="BL187" s="18" t="s">
        <v>269</v>
      </c>
      <c r="BM187" s="215" t="s">
        <v>2852</v>
      </c>
    </row>
    <row r="188" spans="1:65" s="2" customFormat="1" ht="107.25">
      <c r="A188" s="35"/>
      <c r="B188" s="36"/>
      <c r="C188" s="37"/>
      <c r="D188" s="217" t="s">
        <v>173</v>
      </c>
      <c r="E188" s="37"/>
      <c r="F188" s="218" t="s">
        <v>831</v>
      </c>
      <c r="G188" s="37"/>
      <c r="H188" s="37"/>
      <c r="I188" s="116"/>
      <c r="J188" s="37"/>
      <c r="K188" s="37"/>
      <c r="L188" s="40"/>
      <c r="M188" s="278"/>
      <c r="N188" s="279"/>
      <c r="O188" s="280"/>
      <c r="P188" s="280"/>
      <c r="Q188" s="280"/>
      <c r="R188" s="280"/>
      <c r="S188" s="280"/>
      <c r="T188" s="281"/>
      <c r="U188" s="35"/>
      <c r="V188" s="35"/>
      <c r="W188" s="35"/>
      <c r="X188" s="35"/>
      <c r="Y188" s="35"/>
      <c r="Z188" s="35"/>
      <c r="AA188" s="35"/>
      <c r="AB188" s="35"/>
      <c r="AC188" s="35"/>
      <c r="AD188" s="35"/>
      <c r="AE188" s="35"/>
      <c r="AT188" s="18" t="s">
        <v>173</v>
      </c>
      <c r="AU188" s="18" t="s">
        <v>88</v>
      </c>
    </row>
    <row r="189" spans="1:65" s="2" customFormat="1" ht="6.95" customHeight="1">
      <c r="A189" s="35"/>
      <c r="B189" s="55"/>
      <c r="C189" s="56"/>
      <c r="D189" s="56"/>
      <c r="E189" s="56"/>
      <c r="F189" s="56"/>
      <c r="G189" s="56"/>
      <c r="H189" s="56"/>
      <c r="I189" s="153"/>
      <c r="J189" s="56"/>
      <c r="K189" s="56"/>
      <c r="L189" s="40"/>
      <c r="M189" s="35"/>
      <c r="O189" s="35"/>
      <c r="P189" s="35"/>
      <c r="Q189" s="35"/>
      <c r="R189" s="35"/>
      <c r="S189" s="35"/>
      <c r="T189" s="35"/>
      <c r="U189" s="35"/>
      <c r="V189" s="35"/>
      <c r="W189" s="35"/>
      <c r="X189" s="35"/>
      <c r="Y189" s="35"/>
      <c r="Z189" s="35"/>
      <c r="AA189" s="35"/>
      <c r="AB189" s="35"/>
      <c r="AC189" s="35"/>
      <c r="AD189" s="35"/>
      <c r="AE189" s="35"/>
    </row>
  </sheetData>
  <sheetProtection algorithmName="SHA-512" hashValue="DdfJaPvw58VtZTARTrrAKFgOL9d5HUKsqH4FfFI00NJq03+pSewWLFzqWOVVFRHxGVU+h4bUX71YTRxRrfMsaw==" saltValue="RTdhcTR3rljRdF7Lzf4xB+63x/6JAi/JgCU/F2pjOL1xEY9Sne2AbmCnBC7/+OjZCZzAVN8QT0oKboTGdVF+yQ==" spinCount="100000" sheet="1" objects="1" scenarios="1" formatColumns="0" formatRows="0" autoFilter="0"/>
  <autoFilter ref="C122:K188"/>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0"/>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118</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2853</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ROUND(J121,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ROUND((SUM(BE121:BE149)),  2)</f>
        <v>0</v>
      </c>
      <c r="G33" s="35"/>
      <c r="H33" s="35"/>
      <c r="I33" s="132">
        <v>0.21</v>
      </c>
      <c r="J33" s="131">
        <f>ROUND(((SUM(BE121:BE149))*I33),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ROUND((SUM(BF121:BF149)),  2)</f>
        <v>0</v>
      </c>
      <c r="G34" s="35"/>
      <c r="H34" s="35"/>
      <c r="I34" s="132">
        <v>0.15</v>
      </c>
      <c r="J34" s="131">
        <f>ROUND(((SUM(BF121:BF149))*I34),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ROUND((SUM(BG121:BG149)),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ROUND((SUM(BH121:BH149)),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ROUND((SUM(BI121:BI149)),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VRN - Vedlejší rozpočtové náklady</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J121</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2853</v>
      </c>
      <c r="E97" s="165"/>
      <c r="F97" s="165"/>
      <c r="G97" s="165"/>
      <c r="H97" s="165"/>
      <c r="I97" s="166"/>
      <c r="J97" s="167">
        <f>J122</f>
        <v>0</v>
      </c>
      <c r="K97" s="163"/>
      <c r="L97" s="168"/>
    </row>
    <row r="98" spans="1:31" s="10" customFormat="1" ht="19.899999999999999" customHeight="1">
      <c r="B98" s="169"/>
      <c r="C98" s="170"/>
      <c r="D98" s="171" t="s">
        <v>2854</v>
      </c>
      <c r="E98" s="172"/>
      <c r="F98" s="172"/>
      <c r="G98" s="172"/>
      <c r="H98" s="172"/>
      <c r="I98" s="173"/>
      <c r="J98" s="174">
        <f>J123</f>
        <v>0</v>
      </c>
      <c r="K98" s="170"/>
      <c r="L98" s="175"/>
    </row>
    <row r="99" spans="1:31" s="10" customFormat="1" ht="19.899999999999999" customHeight="1">
      <c r="B99" s="169"/>
      <c r="C99" s="170"/>
      <c r="D99" s="171" t="s">
        <v>2855</v>
      </c>
      <c r="E99" s="172"/>
      <c r="F99" s="172"/>
      <c r="G99" s="172"/>
      <c r="H99" s="172"/>
      <c r="I99" s="173"/>
      <c r="J99" s="174">
        <f>J136</f>
        <v>0</v>
      </c>
      <c r="K99" s="170"/>
      <c r="L99" s="175"/>
    </row>
    <row r="100" spans="1:31" s="10" customFormat="1" ht="19.899999999999999" customHeight="1">
      <c r="B100" s="169"/>
      <c r="C100" s="170"/>
      <c r="D100" s="171" t="s">
        <v>2856</v>
      </c>
      <c r="E100" s="172"/>
      <c r="F100" s="172"/>
      <c r="G100" s="172"/>
      <c r="H100" s="172"/>
      <c r="I100" s="173"/>
      <c r="J100" s="174">
        <f>J138</f>
        <v>0</v>
      </c>
      <c r="K100" s="170"/>
      <c r="L100" s="175"/>
    </row>
    <row r="101" spans="1:31" s="10" customFormat="1" ht="19.899999999999999" customHeight="1">
      <c r="B101" s="169"/>
      <c r="C101" s="170"/>
      <c r="D101" s="171" t="s">
        <v>2857</v>
      </c>
      <c r="E101" s="172"/>
      <c r="F101" s="172"/>
      <c r="G101" s="172"/>
      <c r="H101" s="172"/>
      <c r="I101" s="173"/>
      <c r="J101" s="174">
        <f>J148</f>
        <v>0</v>
      </c>
      <c r="K101" s="170"/>
      <c r="L101" s="175"/>
    </row>
    <row r="102" spans="1:31" s="2" customFormat="1" ht="21.75" customHeight="1">
      <c r="A102" s="35"/>
      <c r="B102" s="36"/>
      <c r="C102" s="37"/>
      <c r="D102" s="37"/>
      <c r="E102" s="37"/>
      <c r="F102" s="37"/>
      <c r="G102" s="37"/>
      <c r="H102" s="37"/>
      <c r="I102" s="116"/>
      <c r="J102" s="37"/>
      <c r="K102" s="37"/>
      <c r="L102" s="52"/>
      <c r="S102" s="35"/>
      <c r="T102" s="35"/>
      <c r="U102" s="35"/>
      <c r="V102" s="35"/>
      <c r="W102" s="35"/>
      <c r="X102" s="35"/>
      <c r="Y102" s="35"/>
      <c r="Z102" s="35"/>
      <c r="AA102" s="35"/>
      <c r="AB102" s="35"/>
      <c r="AC102" s="35"/>
      <c r="AD102" s="35"/>
      <c r="AE102" s="35"/>
    </row>
    <row r="103" spans="1:31" s="2" customFormat="1" ht="6.95" customHeight="1">
      <c r="A103" s="35"/>
      <c r="B103" s="55"/>
      <c r="C103" s="56"/>
      <c r="D103" s="56"/>
      <c r="E103" s="56"/>
      <c r="F103" s="56"/>
      <c r="G103" s="56"/>
      <c r="H103" s="56"/>
      <c r="I103" s="153"/>
      <c r="J103" s="56"/>
      <c r="K103" s="56"/>
      <c r="L103" s="52"/>
      <c r="S103" s="35"/>
      <c r="T103" s="35"/>
      <c r="U103" s="35"/>
      <c r="V103" s="35"/>
      <c r="W103" s="35"/>
      <c r="X103" s="35"/>
      <c r="Y103" s="35"/>
      <c r="Z103" s="35"/>
      <c r="AA103" s="35"/>
      <c r="AB103" s="35"/>
      <c r="AC103" s="35"/>
      <c r="AD103" s="35"/>
      <c r="AE103" s="35"/>
    </row>
    <row r="107" spans="1:31" s="2" customFormat="1" ht="6.95" customHeight="1">
      <c r="A107" s="35"/>
      <c r="B107" s="57"/>
      <c r="C107" s="58"/>
      <c r="D107" s="58"/>
      <c r="E107" s="58"/>
      <c r="F107" s="58"/>
      <c r="G107" s="58"/>
      <c r="H107" s="58"/>
      <c r="I107" s="156"/>
      <c r="J107" s="58"/>
      <c r="K107" s="58"/>
      <c r="L107" s="52"/>
      <c r="S107" s="35"/>
      <c r="T107" s="35"/>
      <c r="U107" s="35"/>
      <c r="V107" s="35"/>
      <c r="W107" s="35"/>
      <c r="X107" s="35"/>
      <c r="Y107" s="35"/>
      <c r="Z107" s="35"/>
      <c r="AA107" s="35"/>
      <c r="AB107" s="35"/>
      <c r="AC107" s="35"/>
      <c r="AD107" s="35"/>
      <c r="AE107" s="35"/>
    </row>
    <row r="108" spans="1:31" s="2" customFormat="1" ht="24.95" customHeight="1">
      <c r="A108" s="35"/>
      <c r="B108" s="36"/>
      <c r="C108" s="24" t="s">
        <v>149</v>
      </c>
      <c r="D108" s="37"/>
      <c r="E108" s="37"/>
      <c r="F108" s="37"/>
      <c r="G108" s="37"/>
      <c r="H108" s="37"/>
      <c r="I108" s="116"/>
      <c r="J108" s="37"/>
      <c r="K108" s="37"/>
      <c r="L108" s="52"/>
      <c r="S108" s="35"/>
      <c r="T108" s="35"/>
      <c r="U108" s="35"/>
      <c r="V108" s="35"/>
      <c r="W108" s="35"/>
      <c r="X108" s="35"/>
      <c r="Y108" s="35"/>
      <c r="Z108" s="35"/>
      <c r="AA108" s="35"/>
      <c r="AB108" s="35"/>
      <c r="AC108" s="35"/>
      <c r="AD108" s="35"/>
      <c r="AE108" s="35"/>
    </row>
    <row r="109" spans="1:31" s="2" customFormat="1" ht="6.95" customHeight="1">
      <c r="A109" s="35"/>
      <c r="B109" s="36"/>
      <c r="C109" s="37"/>
      <c r="D109" s="37"/>
      <c r="E109" s="37"/>
      <c r="F109" s="37"/>
      <c r="G109" s="37"/>
      <c r="H109" s="37"/>
      <c r="I109" s="116"/>
      <c r="J109" s="37"/>
      <c r="K109" s="37"/>
      <c r="L109" s="52"/>
      <c r="S109" s="35"/>
      <c r="T109" s="35"/>
      <c r="U109" s="35"/>
      <c r="V109" s="35"/>
      <c r="W109" s="35"/>
      <c r="X109" s="35"/>
      <c r="Y109" s="35"/>
      <c r="Z109" s="35"/>
      <c r="AA109" s="35"/>
      <c r="AB109" s="35"/>
      <c r="AC109" s="35"/>
      <c r="AD109" s="35"/>
      <c r="AE109" s="35"/>
    </row>
    <row r="110" spans="1:31" s="2" customFormat="1" ht="12" customHeight="1">
      <c r="A110" s="35"/>
      <c r="B110" s="36"/>
      <c r="C110" s="30" t="s">
        <v>16</v>
      </c>
      <c r="D110" s="37"/>
      <c r="E110" s="37"/>
      <c r="F110" s="37"/>
      <c r="G110" s="37"/>
      <c r="H110" s="37"/>
      <c r="I110" s="116"/>
      <c r="J110" s="37"/>
      <c r="K110" s="37"/>
      <c r="L110" s="52"/>
      <c r="S110" s="35"/>
      <c r="T110" s="35"/>
      <c r="U110" s="35"/>
      <c r="V110" s="35"/>
      <c r="W110" s="35"/>
      <c r="X110" s="35"/>
      <c r="Y110" s="35"/>
      <c r="Z110" s="35"/>
      <c r="AA110" s="35"/>
      <c r="AB110" s="35"/>
      <c r="AC110" s="35"/>
      <c r="AD110" s="35"/>
      <c r="AE110" s="35"/>
    </row>
    <row r="111" spans="1:31" s="2" customFormat="1" ht="25.5" customHeight="1">
      <c r="A111" s="35"/>
      <c r="B111" s="36"/>
      <c r="C111" s="37"/>
      <c r="D111" s="37"/>
      <c r="E111" s="338" t="str">
        <f>E7</f>
        <v>Výstavba veř.soc. zařízení nap.č.st. 856/7 vč. přípojek na p.p.č. 5327/1 a 1538/3, Klínovec, k.ú. Jáchymov</v>
      </c>
      <c r="F111" s="339"/>
      <c r="G111" s="339"/>
      <c r="H111" s="339"/>
      <c r="I111" s="116"/>
      <c r="J111" s="37"/>
      <c r="K111" s="37"/>
      <c r="L111" s="52"/>
      <c r="S111" s="35"/>
      <c r="T111" s="35"/>
      <c r="U111" s="35"/>
      <c r="V111" s="35"/>
      <c r="W111" s="35"/>
      <c r="X111" s="35"/>
      <c r="Y111" s="35"/>
      <c r="Z111" s="35"/>
      <c r="AA111" s="35"/>
      <c r="AB111" s="35"/>
      <c r="AC111" s="35"/>
      <c r="AD111" s="35"/>
      <c r="AE111" s="35"/>
    </row>
    <row r="112" spans="1:31" s="2" customFormat="1" ht="12" customHeight="1">
      <c r="A112" s="35"/>
      <c r="B112" s="36"/>
      <c r="C112" s="30" t="s">
        <v>120</v>
      </c>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16.5" customHeight="1">
      <c r="A113" s="35"/>
      <c r="B113" s="36"/>
      <c r="C113" s="37"/>
      <c r="D113" s="37"/>
      <c r="E113" s="310" t="str">
        <f>E9</f>
        <v>VRN - Vedlejší rozpočtové náklady</v>
      </c>
      <c r="F113" s="340"/>
      <c r="G113" s="340"/>
      <c r="H113" s="340"/>
      <c r="I113" s="116"/>
      <c r="J113" s="37"/>
      <c r="K113" s="37"/>
      <c r="L113" s="52"/>
      <c r="S113" s="35"/>
      <c r="T113" s="35"/>
      <c r="U113" s="35"/>
      <c r="V113" s="35"/>
      <c r="W113" s="35"/>
      <c r="X113" s="35"/>
      <c r="Y113" s="35"/>
      <c r="Z113" s="35"/>
      <c r="AA113" s="35"/>
      <c r="AB113" s="35"/>
      <c r="AC113" s="35"/>
      <c r="AD113" s="35"/>
      <c r="AE113" s="35"/>
    </row>
    <row r="114" spans="1:65" s="2" customFormat="1" ht="6.95" customHeight="1">
      <c r="A114" s="35"/>
      <c r="B114" s="36"/>
      <c r="C114" s="37"/>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12" customHeight="1">
      <c r="A115" s="35"/>
      <c r="B115" s="36"/>
      <c r="C115" s="30" t="s">
        <v>20</v>
      </c>
      <c r="D115" s="37"/>
      <c r="E115" s="37"/>
      <c r="F115" s="28" t="str">
        <f>F12</f>
        <v>Klínovec</v>
      </c>
      <c r="G115" s="37"/>
      <c r="H115" s="37"/>
      <c r="I115" s="118" t="s">
        <v>22</v>
      </c>
      <c r="J115" s="67" t="str">
        <f>IF(J12="","",J12)</f>
        <v>25. 11. 2019</v>
      </c>
      <c r="K115" s="37"/>
      <c r="L115" s="52"/>
      <c r="S115" s="35"/>
      <c r="T115" s="35"/>
      <c r="U115" s="35"/>
      <c r="V115" s="35"/>
      <c r="W115" s="35"/>
      <c r="X115" s="35"/>
      <c r="Y115" s="35"/>
      <c r="Z115" s="35"/>
      <c r="AA115" s="35"/>
      <c r="AB115" s="35"/>
      <c r="AC115" s="35"/>
      <c r="AD115" s="35"/>
      <c r="AE115" s="35"/>
    </row>
    <row r="116" spans="1:65" s="2" customFormat="1" ht="6.95" customHeight="1">
      <c r="A116" s="35"/>
      <c r="B116" s="36"/>
      <c r="C116" s="37"/>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2" customFormat="1" ht="27.95" customHeight="1">
      <c r="A117" s="35"/>
      <c r="B117" s="36"/>
      <c r="C117" s="30" t="s">
        <v>24</v>
      </c>
      <c r="D117" s="37"/>
      <c r="E117" s="37"/>
      <c r="F117" s="28" t="str">
        <f>E15</f>
        <v>Město Boží Dar</v>
      </c>
      <c r="G117" s="37"/>
      <c r="H117" s="37"/>
      <c r="I117" s="118" t="s">
        <v>30</v>
      </c>
      <c r="J117" s="33" t="str">
        <f>E21</f>
        <v>Jurica a.s. - Ateliér Sokolov</v>
      </c>
      <c r="K117" s="37"/>
      <c r="L117" s="52"/>
      <c r="S117" s="35"/>
      <c r="T117" s="35"/>
      <c r="U117" s="35"/>
      <c r="V117" s="35"/>
      <c r="W117" s="35"/>
      <c r="X117" s="35"/>
      <c r="Y117" s="35"/>
      <c r="Z117" s="35"/>
      <c r="AA117" s="35"/>
      <c r="AB117" s="35"/>
      <c r="AC117" s="35"/>
      <c r="AD117" s="35"/>
      <c r="AE117" s="35"/>
    </row>
    <row r="118" spans="1:65" s="2" customFormat="1" ht="15.2" customHeight="1">
      <c r="A118" s="35"/>
      <c r="B118" s="36"/>
      <c r="C118" s="30" t="s">
        <v>28</v>
      </c>
      <c r="D118" s="37"/>
      <c r="E118" s="37"/>
      <c r="F118" s="28" t="str">
        <f>IF(E18="","",E18)</f>
        <v>Vyplň údaj</v>
      </c>
      <c r="G118" s="37"/>
      <c r="H118" s="37"/>
      <c r="I118" s="118" t="s">
        <v>34</v>
      </c>
      <c r="J118" s="33" t="str">
        <f>E24</f>
        <v>Eva Marková</v>
      </c>
      <c r="K118" s="37"/>
      <c r="L118" s="52"/>
      <c r="S118" s="35"/>
      <c r="T118" s="35"/>
      <c r="U118" s="35"/>
      <c r="V118" s="35"/>
      <c r="W118" s="35"/>
      <c r="X118" s="35"/>
      <c r="Y118" s="35"/>
      <c r="Z118" s="35"/>
      <c r="AA118" s="35"/>
      <c r="AB118" s="35"/>
      <c r="AC118" s="35"/>
      <c r="AD118" s="35"/>
      <c r="AE118" s="35"/>
    </row>
    <row r="119" spans="1:65" s="2" customFormat="1" ht="10.35" customHeight="1">
      <c r="A119" s="35"/>
      <c r="B119" s="36"/>
      <c r="C119" s="37"/>
      <c r="D119" s="37"/>
      <c r="E119" s="37"/>
      <c r="F119" s="37"/>
      <c r="G119" s="37"/>
      <c r="H119" s="37"/>
      <c r="I119" s="116"/>
      <c r="J119" s="37"/>
      <c r="K119" s="37"/>
      <c r="L119" s="52"/>
      <c r="S119" s="35"/>
      <c r="T119" s="35"/>
      <c r="U119" s="35"/>
      <c r="V119" s="35"/>
      <c r="W119" s="35"/>
      <c r="X119" s="35"/>
      <c r="Y119" s="35"/>
      <c r="Z119" s="35"/>
      <c r="AA119" s="35"/>
      <c r="AB119" s="35"/>
      <c r="AC119" s="35"/>
      <c r="AD119" s="35"/>
      <c r="AE119" s="35"/>
    </row>
    <row r="120" spans="1:65" s="11" customFormat="1" ht="29.25" customHeight="1">
      <c r="A120" s="176"/>
      <c r="B120" s="177"/>
      <c r="C120" s="178" t="s">
        <v>150</v>
      </c>
      <c r="D120" s="179" t="s">
        <v>63</v>
      </c>
      <c r="E120" s="179" t="s">
        <v>59</v>
      </c>
      <c r="F120" s="179" t="s">
        <v>60</v>
      </c>
      <c r="G120" s="179" t="s">
        <v>151</v>
      </c>
      <c r="H120" s="179" t="s">
        <v>152</v>
      </c>
      <c r="I120" s="180" t="s">
        <v>153</v>
      </c>
      <c r="J120" s="179" t="s">
        <v>124</v>
      </c>
      <c r="K120" s="181" t="s">
        <v>154</v>
      </c>
      <c r="L120" s="182"/>
      <c r="M120" s="76" t="s">
        <v>1</v>
      </c>
      <c r="N120" s="77" t="s">
        <v>42</v>
      </c>
      <c r="O120" s="77" t="s">
        <v>155</v>
      </c>
      <c r="P120" s="77" t="s">
        <v>156</v>
      </c>
      <c r="Q120" s="77" t="s">
        <v>157</v>
      </c>
      <c r="R120" s="77" t="s">
        <v>158</v>
      </c>
      <c r="S120" s="77" t="s">
        <v>159</v>
      </c>
      <c r="T120" s="78" t="s">
        <v>160</v>
      </c>
      <c r="U120" s="176"/>
      <c r="V120" s="176"/>
      <c r="W120" s="176"/>
      <c r="X120" s="176"/>
      <c r="Y120" s="176"/>
      <c r="Z120" s="176"/>
      <c r="AA120" s="176"/>
      <c r="AB120" s="176"/>
      <c r="AC120" s="176"/>
      <c r="AD120" s="176"/>
      <c r="AE120" s="176"/>
    </row>
    <row r="121" spans="1:65" s="2" customFormat="1" ht="22.9" customHeight="1">
      <c r="A121" s="35"/>
      <c r="B121" s="36"/>
      <c r="C121" s="83" t="s">
        <v>161</v>
      </c>
      <c r="D121" s="37"/>
      <c r="E121" s="37"/>
      <c r="F121" s="37"/>
      <c r="G121" s="37"/>
      <c r="H121" s="37"/>
      <c r="I121" s="116"/>
      <c r="J121" s="183">
        <f>BK121</f>
        <v>0</v>
      </c>
      <c r="K121" s="37"/>
      <c r="L121" s="40"/>
      <c r="M121" s="79"/>
      <c r="N121" s="184"/>
      <c r="O121" s="80"/>
      <c r="P121" s="185">
        <f>P122</f>
        <v>0</v>
      </c>
      <c r="Q121" s="80"/>
      <c r="R121" s="185">
        <f>R122</f>
        <v>0</v>
      </c>
      <c r="S121" s="80"/>
      <c r="T121" s="186">
        <f>T122</f>
        <v>0</v>
      </c>
      <c r="U121" s="35"/>
      <c r="V121" s="35"/>
      <c r="W121" s="35"/>
      <c r="X121" s="35"/>
      <c r="Y121" s="35"/>
      <c r="Z121" s="35"/>
      <c r="AA121" s="35"/>
      <c r="AB121" s="35"/>
      <c r="AC121" s="35"/>
      <c r="AD121" s="35"/>
      <c r="AE121" s="35"/>
      <c r="AT121" s="18" t="s">
        <v>77</v>
      </c>
      <c r="AU121" s="18" t="s">
        <v>126</v>
      </c>
      <c r="BK121" s="187">
        <f>BK122</f>
        <v>0</v>
      </c>
    </row>
    <row r="122" spans="1:65" s="12" customFormat="1" ht="25.9" customHeight="1">
      <c r="B122" s="188"/>
      <c r="C122" s="189"/>
      <c r="D122" s="190" t="s">
        <v>77</v>
      </c>
      <c r="E122" s="191" t="s">
        <v>116</v>
      </c>
      <c r="F122" s="191" t="s">
        <v>117</v>
      </c>
      <c r="G122" s="189"/>
      <c r="H122" s="189"/>
      <c r="I122" s="192"/>
      <c r="J122" s="193">
        <f>BK122</f>
        <v>0</v>
      </c>
      <c r="K122" s="189"/>
      <c r="L122" s="194"/>
      <c r="M122" s="195"/>
      <c r="N122" s="196"/>
      <c r="O122" s="196"/>
      <c r="P122" s="197">
        <f>P123+P136+P138+P148</f>
        <v>0</v>
      </c>
      <c r="Q122" s="196"/>
      <c r="R122" s="197">
        <f>R123+R136+R138+R148</f>
        <v>0</v>
      </c>
      <c r="S122" s="196"/>
      <c r="T122" s="198">
        <f>T123+T136+T138+T148</f>
        <v>0</v>
      </c>
      <c r="AR122" s="199" t="s">
        <v>195</v>
      </c>
      <c r="AT122" s="200" t="s">
        <v>77</v>
      </c>
      <c r="AU122" s="200" t="s">
        <v>78</v>
      </c>
      <c r="AY122" s="199" t="s">
        <v>164</v>
      </c>
      <c r="BK122" s="201">
        <f>BK123+BK136+BK138+BK148</f>
        <v>0</v>
      </c>
    </row>
    <row r="123" spans="1:65" s="12" customFormat="1" ht="22.9" customHeight="1">
      <c r="B123" s="188"/>
      <c r="C123" s="189"/>
      <c r="D123" s="190" t="s">
        <v>77</v>
      </c>
      <c r="E123" s="202" t="s">
        <v>2858</v>
      </c>
      <c r="F123" s="202" t="s">
        <v>2859</v>
      </c>
      <c r="G123" s="189"/>
      <c r="H123" s="189"/>
      <c r="I123" s="192"/>
      <c r="J123" s="203">
        <f>BK123</f>
        <v>0</v>
      </c>
      <c r="K123" s="189"/>
      <c r="L123" s="194"/>
      <c r="M123" s="195"/>
      <c r="N123" s="196"/>
      <c r="O123" s="196"/>
      <c r="P123" s="197">
        <f>SUM(P124:P135)</f>
        <v>0</v>
      </c>
      <c r="Q123" s="196"/>
      <c r="R123" s="197">
        <f>SUM(R124:R135)</f>
        <v>0</v>
      </c>
      <c r="S123" s="196"/>
      <c r="T123" s="198">
        <f>SUM(T124:T135)</f>
        <v>0</v>
      </c>
      <c r="AR123" s="199" t="s">
        <v>195</v>
      </c>
      <c r="AT123" s="200" t="s">
        <v>77</v>
      </c>
      <c r="AU123" s="200" t="s">
        <v>86</v>
      </c>
      <c r="AY123" s="199" t="s">
        <v>164</v>
      </c>
      <c r="BK123" s="201">
        <f>SUM(BK124:BK135)</f>
        <v>0</v>
      </c>
    </row>
    <row r="124" spans="1:65" s="2" customFormat="1" ht="16.5" customHeight="1">
      <c r="A124" s="35"/>
      <c r="B124" s="36"/>
      <c r="C124" s="204" t="s">
        <v>86</v>
      </c>
      <c r="D124" s="204" t="s">
        <v>166</v>
      </c>
      <c r="E124" s="205" t="s">
        <v>2860</v>
      </c>
      <c r="F124" s="206" t="s">
        <v>2861</v>
      </c>
      <c r="G124" s="207" t="s">
        <v>466</v>
      </c>
      <c r="H124" s="208">
        <v>1</v>
      </c>
      <c r="I124" s="209"/>
      <c r="J124" s="210">
        <f>ROUND(I124*H124,2)</f>
        <v>0</v>
      </c>
      <c r="K124" s="206" t="s">
        <v>170</v>
      </c>
      <c r="L124" s="40"/>
      <c r="M124" s="211" t="s">
        <v>1</v>
      </c>
      <c r="N124" s="212" t="s">
        <v>43</v>
      </c>
      <c r="O124" s="72"/>
      <c r="P124" s="213">
        <f>O124*H124</f>
        <v>0</v>
      </c>
      <c r="Q124" s="213">
        <v>0</v>
      </c>
      <c r="R124" s="213">
        <f>Q124*H124</f>
        <v>0</v>
      </c>
      <c r="S124" s="213">
        <v>0</v>
      </c>
      <c r="T124" s="214">
        <f>S124*H124</f>
        <v>0</v>
      </c>
      <c r="U124" s="35"/>
      <c r="V124" s="35"/>
      <c r="W124" s="35"/>
      <c r="X124" s="35"/>
      <c r="Y124" s="35"/>
      <c r="Z124" s="35"/>
      <c r="AA124" s="35"/>
      <c r="AB124" s="35"/>
      <c r="AC124" s="35"/>
      <c r="AD124" s="35"/>
      <c r="AE124" s="35"/>
      <c r="AR124" s="215" t="s">
        <v>2862</v>
      </c>
      <c r="AT124" s="215" t="s">
        <v>166</v>
      </c>
      <c r="AU124" s="215" t="s">
        <v>88</v>
      </c>
      <c r="AY124" s="18" t="s">
        <v>164</v>
      </c>
      <c r="BE124" s="216">
        <f>IF(N124="základní",J124,0)</f>
        <v>0</v>
      </c>
      <c r="BF124" s="216">
        <f>IF(N124="snížená",J124,0)</f>
        <v>0</v>
      </c>
      <c r="BG124" s="216">
        <f>IF(N124="zákl. přenesená",J124,0)</f>
        <v>0</v>
      </c>
      <c r="BH124" s="216">
        <f>IF(N124="sníž. přenesená",J124,0)</f>
        <v>0</v>
      </c>
      <c r="BI124" s="216">
        <f>IF(N124="nulová",J124,0)</f>
        <v>0</v>
      </c>
      <c r="BJ124" s="18" t="s">
        <v>86</v>
      </c>
      <c r="BK124" s="216">
        <f>ROUND(I124*H124,2)</f>
        <v>0</v>
      </c>
      <c r="BL124" s="18" t="s">
        <v>2862</v>
      </c>
      <c r="BM124" s="215" t="s">
        <v>2863</v>
      </c>
    </row>
    <row r="125" spans="1:65" s="14" customFormat="1" ht="11.25">
      <c r="B125" s="232"/>
      <c r="C125" s="233"/>
      <c r="D125" s="217" t="s">
        <v>175</v>
      </c>
      <c r="E125" s="234" t="s">
        <v>1</v>
      </c>
      <c r="F125" s="235" t="s">
        <v>2864</v>
      </c>
      <c r="G125" s="233"/>
      <c r="H125" s="234" t="s">
        <v>1</v>
      </c>
      <c r="I125" s="236"/>
      <c r="J125" s="233"/>
      <c r="K125" s="233"/>
      <c r="L125" s="237"/>
      <c r="M125" s="238"/>
      <c r="N125" s="239"/>
      <c r="O125" s="239"/>
      <c r="P125" s="239"/>
      <c r="Q125" s="239"/>
      <c r="R125" s="239"/>
      <c r="S125" s="239"/>
      <c r="T125" s="240"/>
      <c r="AT125" s="241" t="s">
        <v>175</v>
      </c>
      <c r="AU125" s="241" t="s">
        <v>88</v>
      </c>
      <c r="AV125" s="14" t="s">
        <v>86</v>
      </c>
      <c r="AW125" s="14" t="s">
        <v>33</v>
      </c>
      <c r="AX125" s="14" t="s">
        <v>78</v>
      </c>
      <c r="AY125" s="241" t="s">
        <v>164</v>
      </c>
    </row>
    <row r="126" spans="1:65" s="14" customFormat="1" ht="11.25">
      <c r="B126" s="232"/>
      <c r="C126" s="233"/>
      <c r="D126" s="217" t="s">
        <v>175</v>
      </c>
      <c r="E126" s="234" t="s">
        <v>1</v>
      </c>
      <c r="F126" s="235" t="s">
        <v>2865</v>
      </c>
      <c r="G126" s="233"/>
      <c r="H126" s="234" t="s">
        <v>1</v>
      </c>
      <c r="I126" s="236"/>
      <c r="J126" s="233"/>
      <c r="K126" s="233"/>
      <c r="L126" s="237"/>
      <c r="M126" s="238"/>
      <c r="N126" s="239"/>
      <c r="O126" s="239"/>
      <c r="P126" s="239"/>
      <c r="Q126" s="239"/>
      <c r="R126" s="239"/>
      <c r="S126" s="239"/>
      <c r="T126" s="240"/>
      <c r="AT126" s="241" t="s">
        <v>175</v>
      </c>
      <c r="AU126" s="241" t="s">
        <v>88</v>
      </c>
      <c r="AV126" s="14" t="s">
        <v>86</v>
      </c>
      <c r="AW126" s="14" t="s">
        <v>33</v>
      </c>
      <c r="AX126" s="14" t="s">
        <v>78</v>
      </c>
      <c r="AY126" s="241" t="s">
        <v>164</v>
      </c>
    </row>
    <row r="127" spans="1:65" s="13" customFormat="1" ht="11.25">
      <c r="B127" s="221"/>
      <c r="C127" s="222"/>
      <c r="D127" s="217" t="s">
        <v>175</v>
      </c>
      <c r="E127" s="223" t="s">
        <v>1</v>
      </c>
      <c r="F127" s="224" t="s">
        <v>86</v>
      </c>
      <c r="G127" s="222"/>
      <c r="H127" s="225">
        <v>1</v>
      </c>
      <c r="I127" s="226"/>
      <c r="J127" s="222"/>
      <c r="K127" s="222"/>
      <c r="L127" s="227"/>
      <c r="M127" s="228"/>
      <c r="N127" s="229"/>
      <c r="O127" s="229"/>
      <c r="P127" s="229"/>
      <c r="Q127" s="229"/>
      <c r="R127" s="229"/>
      <c r="S127" s="229"/>
      <c r="T127" s="230"/>
      <c r="AT127" s="231" t="s">
        <v>175</v>
      </c>
      <c r="AU127" s="231" t="s">
        <v>88</v>
      </c>
      <c r="AV127" s="13" t="s">
        <v>88</v>
      </c>
      <c r="AW127" s="13" t="s">
        <v>33</v>
      </c>
      <c r="AX127" s="13" t="s">
        <v>86</v>
      </c>
      <c r="AY127" s="231" t="s">
        <v>164</v>
      </c>
    </row>
    <row r="128" spans="1:65" s="2" customFormat="1" ht="16.5" customHeight="1">
      <c r="A128" s="35"/>
      <c r="B128" s="36"/>
      <c r="C128" s="204" t="s">
        <v>88</v>
      </c>
      <c r="D128" s="204" t="s">
        <v>166</v>
      </c>
      <c r="E128" s="205" t="s">
        <v>2866</v>
      </c>
      <c r="F128" s="206" t="s">
        <v>2867</v>
      </c>
      <c r="G128" s="207" t="s">
        <v>466</v>
      </c>
      <c r="H128" s="208">
        <v>1</v>
      </c>
      <c r="I128" s="209"/>
      <c r="J128" s="210">
        <f>ROUND(I128*H128,2)</f>
        <v>0</v>
      </c>
      <c r="K128" s="206" t="s">
        <v>170</v>
      </c>
      <c r="L128" s="40"/>
      <c r="M128" s="211" t="s">
        <v>1</v>
      </c>
      <c r="N128" s="212" t="s">
        <v>43</v>
      </c>
      <c r="O128" s="72"/>
      <c r="P128" s="213">
        <f>O128*H128</f>
        <v>0</v>
      </c>
      <c r="Q128" s="213">
        <v>0</v>
      </c>
      <c r="R128" s="213">
        <f>Q128*H128</f>
        <v>0</v>
      </c>
      <c r="S128" s="213">
        <v>0</v>
      </c>
      <c r="T128" s="214">
        <f>S128*H128</f>
        <v>0</v>
      </c>
      <c r="U128" s="35"/>
      <c r="V128" s="35"/>
      <c r="W128" s="35"/>
      <c r="X128" s="35"/>
      <c r="Y128" s="35"/>
      <c r="Z128" s="35"/>
      <c r="AA128" s="35"/>
      <c r="AB128" s="35"/>
      <c r="AC128" s="35"/>
      <c r="AD128" s="35"/>
      <c r="AE128" s="35"/>
      <c r="AR128" s="215" t="s">
        <v>2862</v>
      </c>
      <c r="AT128" s="215" t="s">
        <v>166</v>
      </c>
      <c r="AU128" s="215" t="s">
        <v>88</v>
      </c>
      <c r="AY128" s="18" t="s">
        <v>164</v>
      </c>
      <c r="BE128" s="216">
        <f>IF(N128="základní",J128,0)</f>
        <v>0</v>
      </c>
      <c r="BF128" s="216">
        <f>IF(N128="snížená",J128,0)</f>
        <v>0</v>
      </c>
      <c r="BG128" s="216">
        <f>IF(N128="zákl. přenesená",J128,0)</f>
        <v>0</v>
      </c>
      <c r="BH128" s="216">
        <f>IF(N128="sníž. přenesená",J128,0)</f>
        <v>0</v>
      </c>
      <c r="BI128" s="216">
        <f>IF(N128="nulová",J128,0)</f>
        <v>0</v>
      </c>
      <c r="BJ128" s="18" t="s">
        <v>86</v>
      </c>
      <c r="BK128" s="216">
        <f>ROUND(I128*H128,2)</f>
        <v>0</v>
      </c>
      <c r="BL128" s="18" t="s">
        <v>2862</v>
      </c>
      <c r="BM128" s="215" t="s">
        <v>2868</v>
      </c>
    </row>
    <row r="129" spans="1:65" s="14" customFormat="1" ht="11.25">
      <c r="B129" s="232"/>
      <c r="C129" s="233"/>
      <c r="D129" s="217" t="s">
        <v>175</v>
      </c>
      <c r="E129" s="234" t="s">
        <v>1</v>
      </c>
      <c r="F129" s="235" t="s">
        <v>2869</v>
      </c>
      <c r="G129" s="233"/>
      <c r="H129" s="234" t="s">
        <v>1</v>
      </c>
      <c r="I129" s="236"/>
      <c r="J129" s="233"/>
      <c r="K129" s="233"/>
      <c r="L129" s="237"/>
      <c r="M129" s="238"/>
      <c r="N129" s="239"/>
      <c r="O129" s="239"/>
      <c r="P129" s="239"/>
      <c r="Q129" s="239"/>
      <c r="R129" s="239"/>
      <c r="S129" s="239"/>
      <c r="T129" s="240"/>
      <c r="AT129" s="241" t="s">
        <v>175</v>
      </c>
      <c r="AU129" s="241" t="s">
        <v>88</v>
      </c>
      <c r="AV129" s="14" t="s">
        <v>86</v>
      </c>
      <c r="AW129" s="14" t="s">
        <v>33</v>
      </c>
      <c r="AX129" s="14" t="s">
        <v>78</v>
      </c>
      <c r="AY129" s="241" t="s">
        <v>164</v>
      </c>
    </row>
    <row r="130" spans="1:65" s="14" customFormat="1" ht="11.25">
      <c r="B130" s="232"/>
      <c r="C130" s="233"/>
      <c r="D130" s="217" t="s">
        <v>175</v>
      </c>
      <c r="E130" s="234" t="s">
        <v>1</v>
      </c>
      <c r="F130" s="235" t="s">
        <v>2870</v>
      </c>
      <c r="G130" s="233"/>
      <c r="H130" s="234" t="s">
        <v>1</v>
      </c>
      <c r="I130" s="236"/>
      <c r="J130" s="233"/>
      <c r="K130" s="233"/>
      <c r="L130" s="237"/>
      <c r="M130" s="238"/>
      <c r="N130" s="239"/>
      <c r="O130" s="239"/>
      <c r="P130" s="239"/>
      <c r="Q130" s="239"/>
      <c r="R130" s="239"/>
      <c r="S130" s="239"/>
      <c r="T130" s="240"/>
      <c r="AT130" s="241" t="s">
        <v>175</v>
      </c>
      <c r="AU130" s="241" t="s">
        <v>88</v>
      </c>
      <c r="AV130" s="14" t="s">
        <v>86</v>
      </c>
      <c r="AW130" s="14" t="s">
        <v>33</v>
      </c>
      <c r="AX130" s="14" t="s">
        <v>78</v>
      </c>
      <c r="AY130" s="241" t="s">
        <v>164</v>
      </c>
    </row>
    <row r="131" spans="1:65" s="13" customFormat="1" ht="11.25">
      <c r="B131" s="221"/>
      <c r="C131" s="222"/>
      <c r="D131" s="217" t="s">
        <v>175</v>
      </c>
      <c r="E131" s="223" t="s">
        <v>1</v>
      </c>
      <c r="F131" s="224" t="s">
        <v>86</v>
      </c>
      <c r="G131" s="222"/>
      <c r="H131" s="225">
        <v>1</v>
      </c>
      <c r="I131" s="226"/>
      <c r="J131" s="222"/>
      <c r="K131" s="222"/>
      <c r="L131" s="227"/>
      <c r="M131" s="228"/>
      <c r="N131" s="229"/>
      <c r="O131" s="229"/>
      <c r="P131" s="229"/>
      <c r="Q131" s="229"/>
      <c r="R131" s="229"/>
      <c r="S131" s="229"/>
      <c r="T131" s="230"/>
      <c r="AT131" s="231" t="s">
        <v>175</v>
      </c>
      <c r="AU131" s="231" t="s">
        <v>88</v>
      </c>
      <c r="AV131" s="13" t="s">
        <v>88</v>
      </c>
      <c r="AW131" s="13" t="s">
        <v>33</v>
      </c>
      <c r="AX131" s="13" t="s">
        <v>86</v>
      </c>
      <c r="AY131" s="231" t="s">
        <v>164</v>
      </c>
    </row>
    <row r="132" spans="1:65" s="2" customFormat="1" ht="16.5" customHeight="1">
      <c r="A132" s="35"/>
      <c r="B132" s="36"/>
      <c r="C132" s="204" t="s">
        <v>183</v>
      </c>
      <c r="D132" s="204" t="s">
        <v>166</v>
      </c>
      <c r="E132" s="205" t="s">
        <v>2871</v>
      </c>
      <c r="F132" s="206" t="s">
        <v>2872</v>
      </c>
      <c r="G132" s="207" t="s">
        <v>2873</v>
      </c>
      <c r="H132" s="208">
        <v>1</v>
      </c>
      <c r="I132" s="209"/>
      <c r="J132" s="210">
        <f>ROUND(I132*H132,2)</f>
        <v>0</v>
      </c>
      <c r="K132" s="206" t="s">
        <v>170</v>
      </c>
      <c r="L132" s="40"/>
      <c r="M132" s="211" t="s">
        <v>1</v>
      </c>
      <c r="N132" s="212" t="s">
        <v>43</v>
      </c>
      <c r="O132" s="72"/>
      <c r="P132" s="213">
        <f>O132*H132</f>
        <v>0</v>
      </c>
      <c r="Q132" s="213">
        <v>0</v>
      </c>
      <c r="R132" s="213">
        <f>Q132*H132</f>
        <v>0</v>
      </c>
      <c r="S132" s="213">
        <v>0</v>
      </c>
      <c r="T132" s="214">
        <f>S132*H132</f>
        <v>0</v>
      </c>
      <c r="U132" s="35"/>
      <c r="V132" s="35"/>
      <c r="W132" s="35"/>
      <c r="X132" s="35"/>
      <c r="Y132" s="35"/>
      <c r="Z132" s="35"/>
      <c r="AA132" s="35"/>
      <c r="AB132" s="35"/>
      <c r="AC132" s="35"/>
      <c r="AD132" s="35"/>
      <c r="AE132" s="35"/>
      <c r="AR132" s="215" t="s">
        <v>2862</v>
      </c>
      <c r="AT132" s="215" t="s">
        <v>166</v>
      </c>
      <c r="AU132" s="215" t="s">
        <v>88</v>
      </c>
      <c r="AY132" s="18" t="s">
        <v>164</v>
      </c>
      <c r="BE132" s="216">
        <f>IF(N132="základní",J132,0)</f>
        <v>0</v>
      </c>
      <c r="BF132" s="216">
        <f>IF(N132="snížená",J132,0)</f>
        <v>0</v>
      </c>
      <c r="BG132" s="216">
        <f>IF(N132="zákl. přenesená",J132,0)</f>
        <v>0</v>
      </c>
      <c r="BH132" s="216">
        <f>IF(N132="sníž. přenesená",J132,0)</f>
        <v>0</v>
      </c>
      <c r="BI132" s="216">
        <f>IF(N132="nulová",J132,0)</f>
        <v>0</v>
      </c>
      <c r="BJ132" s="18" t="s">
        <v>86</v>
      </c>
      <c r="BK132" s="216">
        <f>ROUND(I132*H132,2)</f>
        <v>0</v>
      </c>
      <c r="BL132" s="18" t="s">
        <v>2862</v>
      </c>
      <c r="BM132" s="215" t="s">
        <v>2874</v>
      </c>
    </row>
    <row r="133" spans="1:65" s="2" customFormat="1" ht="16.5" customHeight="1">
      <c r="A133" s="35"/>
      <c r="B133" s="36"/>
      <c r="C133" s="204" t="s">
        <v>171</v>
      </c>
      <c r="D133" s="204" t="s">
        <v>166</v>
      </c>
      <c r="E133" s="205" t="s">
        <v>2875</v>
      </c>
      <c r="F133" s="206" t="s">
        <v>2876</v>
      </c>
      <c r="G133" s="207" t="s">
        <v>466</v>
      </c>
      <c r="H133" s="208">
        <v>1</v>
      </c>
      <c r="I133" s="209"/>
      <c r="J133" s="210">
        <f>ROUND(I133*H133,2)</f>
        <v>0</v>
      </c>
      <c r="K133" s="206" t="s">
        <v>170</v>
      </c>
      <c r="L133" s="40"/>
      <c r="M133" s="211" t="s">
        <v>1</v>
      </c>
      <c r="N133" s="212" t="s">
        <v>43</v>
      </c>
      <c r="O133" s="72"/>
      <c r="P133" s="213">
        <f>O133*H133</f>
        <v>0</v>
      </c>
      <c r="Q133" s="213">
        <v>0</v>
      </c>
      <c r="R133" s="213">
        <f>Q133*H133</f>
        <v>0</v>
      </c>
      <c r="S133" s="213">
        <v>0</v>
      </c>
      <c r="T133" s="214">
        <f>S133*H133</f>
        <v>0</v>
      </c>
      <c r="U133" s="35"/>
      <c r="V133" s="35"/>
      <c r="W133" s="35"/>
      <c r="X133" s="35"/>
      <c r="Y133" s="35"/>
      <c r="Z133" s="35"/>
      <c r="AA133" s="35"/>
      <c r="AB133" s="35"/>
      <c r="AC133" s="35"/>
      <c r="AD133" s="35"/>
      <c r="AE133" s="35"/>
      <c r="AR133" s="215" t="s">
        <v>2862</v>
      </c>
      <c r="AT133" s="215" t="s">
        <v>166</v>
      </c>
      <c r="AU133" s="215" t="s">
        <v>88</v>
      </c>
      <c r="AY133" s="18" t="s">
        <v>164</v>
      </c>
      <c r="BE133" s="216">
        <f>IF(N133="základní",J133,0)</f>
        <v>0</v>
      </c>
      <c r="BF133" s="216">
        <f>IF(N133="snížená",J133,0)</f>
        <v>0</v>
      </c>
      <c r="BG133" s="216">
        <f>IF(N133="zákl. přenesená",J133,0)</f>
        <v>0</v>
      </c>
      <c r="BH133" s="216">
        <f>IF(N133="sníž. přenesená",J133,0)</f>
        <v>0</v>
      </c>
      <c r="BI133" s="216">
        <f>IF(N133="nulová",J133,0)</f>
        <v>0</v>
      </c>
      <c r="BJ133" s="18" t="s">
        <v>86</v>
      </c>
      <c r="BK133" s="216">
        <f>ROUND(I133*H133,2)</f>
        <v>0</v>
      </c>
      <c r="BL133" s="18" t="s">
        <v>2862</v>
      </c>
      <c r="BM133" s="215" t="s">
        <v>2877</v>
      </c>
    </row>
    <row r="134" spans="1:65" s="14" customFormat="1" ht="11.25">
      <c r="B134" s="232"/>
      <c r="C134" s="233"/>
      <c r="D134" s="217" t="s">
        <v>175</v>
      </c>
      <c r="E134" s="234" t="s">
        <v>1</v>
      </c>
      <c r="F134" s="235" t="s">
        <v>2878</v>
      </c>
      <c r="G134" s="233"/>
      <c r="H134" s="234" t="s">
        <v>1</v>
      </c>
      <c r="I134" s="236"/>
      <c r="J134" s="233"/>
      <c r="K134" s="233"/>
      <c r="L134" s="237"/>
      <c r="M134" s="238"/>
      <c r="N134" s="239"/>
      <c r="O134" s="239"/>
      <c r="P134" s="239"/>
      <c r="Q134" s="239"/>
      <c r="R134" s="239"/>
      <c r="S134" s="239"/>
      <c r="T134" s="240"/>
      <c r="AT134" s="241" t="s">
        <v>175</v>
      </c>
      <c r="AU134" s="241" t="s">
        <v>88</v>
      </c>
      <c r="AV134" s="14" t="s">
        <v>86</v>
      </c>
      <c r="AW134" s="14" t="s">
        <v>33</v>
      </c>
      <c r="AX134" s="14" t="s">
        <v>78</v>
      </c>
      <c r="AY134" s="241" t="s">
        <v>164</v>
      </c>
    </row>
    <row r="135" spans="1:65" s="13" customFormat="1" ht="11.25">
      <c r="B135" s="221"/>
      <c r="C135" s="222"/>
      <c r="D135" s="217" t="s">
        <v>175</v>
      </c>
      <c r="E135" s="223" t="s">
        <v>1</v>
      </c>
      <c r="F135" s="224" t="s">
        <v>86</v>
      </c>
      <c r="G135" s="222"/>
      <c r="H135" s="225">
        <v>1</v>
      </c>
      <c r="I135" s="226"/>
      <c r="J135" s="222"/>
      <c r="K135" s="222"/>
      <c r="L135" s="227"/>
      <c r="M135" s="228"/>
      <c r="N135" s="229"/>
      <c r="O135" s="229"/>
      <c r="P135" s="229"/>
      <c r="Q135" s="229"/>
      <c r="R135" s="229"/>
      <c r="S135" s="229"/>
      <c r="T135" s="230"/>
      <c r="AT135" s="231" t="s">
        <v>175</v>
      </c>
      <c r="AU135" s="231" t="s">
        <v>88</v>
      </c>
      <c r="AV135" s="13" t="s">
        <v>88</v>
      </c>
      <c r="AW135" s="13" t="s">
        <v>33</v>
      </c>
      <c r="AX135" s="13" t="s">
        <v>86</v>
      </c>
      <c r="AY135" s="231" t="s">
        <v>164</v>
      </c>
    </row>
    <row r="136" spans="1:65" s="12" customFormat="1" ht="22.9" customHeight="1">
      <c r="B136" s="188"/>
      <c r="C136" s="189"/>
      <c r="D136" s="190" t="s">
        <v>77</v>
      </c>
      <c r="E136" s="202" t="s">
        <v>2879</v>
      </c>
      <c r="F136" s="202" t="s">
        <v>2880</v>
      </c>
      <c r="G136" s="189"/>
      <c r="H136" s="189"/>
      <c r="I136" s="192"/>
      <c r="J136" s="203">
        <f>BK136</f>
        <v>0</v>
      </c>
      <c r="K136" s="189"/>
      <c r="L136" s="194"/>
      <c r="M136" s="195"/>
      <c r="N136" s="196"/>
      <c r="O136" s="196"/>
      <c r="P136" s="197">
        <f>P137</f>
        <v>0</v>
      </c>
      <c r="Q136" s="196"/>
      <c r="R136" s="197">
        <f>R137</f>
        <v>0</v>
      </c>
      <c r="S136" s="196"/>
      <c r="T136" s="198">
        <f>T137</f>
        <v>0</v>
      </c>
      <c r="AR136" s="199" t="s">
        <v>195</v>
      </c>
      <c r="AT136" s="200" t="s">
        <v>77</v>
      </c>
      <c r="AU136" s="200" t="s">
        <v>86</v>
      </c>
      <c r="AY136" s="199" t="s">
        <v>164</v>
      </c>
      <c r="BK136" s="201">
        <f>BK137</f>
        <v>0</v>
      </c>
    </row>
    <row r="137" spans="1:65" s="2" customFormat="1" ht="16.5" customHeight="1">
      <c r="A137" s="35"/>
      <c r="B137" s="36"/>
      <c r="C137" s="204" t="s">
        <v>195</v>
      </c>
      <c r="D137" s="204" t="s">
        <v>166</v>
      </c>
      <c r="E137" s="205" t="s">
        <v>2881</v>
      </c>
      <c r="F137" s="206" t="s">
        <v>2880</v>
      </c>
      <c r="G137" s="207" t="s">
        <v>466</v>
      </c>
      <c r="H137" s="208">
        <v>1</v>
      </c>
      <c r="I137" s="209"/>
      <c r="J137" s="210">
        <f>ROUND(I137*H137,2)</f>
        <v>0</v>
      </c>
      <c r="K137" s="206" t="s">
        <v>170</v>
      </c>
      <c r="L137" s="40"/>
      <c r="M137" s="211" t="s">
        <v>1</v>
      </c>
      <c r="N137" s="212" t="s">
        <v>43</v>
      </c>
      <c r="O137" s="72"/>
      <c r="P137" s="213">
        <f>O137*H137</f>
        <v>0</v>
      </c>
      <c r="Q137" s="213">
        <v>0</v>
      </c>
      <c r="R137" s="213">
        <f>Q137*H137</f>
        <v>0</v>
      </c>
      <c r="S137" s="213">
        <v>0</v>
      </c>
      <c r="T137" s="214">
        <f>S137*H137</f>
        <v>0</v>
      </c>
      <c r="U137" s="35"/>
      <c r="V137" s="35"/>
      <c r="W137" s="35"/>
      <c r="X137" s="35"/>
      <c r="Y137" s="35"/>
      <c r="Z137" s="35"/>
      <c r="AA137" s="35"/>
      <c r="AB137" s="35"/>
      <c r="AC137" s="35"/>
      <c r="AD137" s="35"/>
      <c r="AE137" s="35"/>
      <c r="AR137" s="215" t="s">
        <v>2862</v>
      </c>
      <c r="AT137" s="215" t="s">
        <v>166</v>
      </c>
      <c r="AU137" s="215" t="s">
        <v>88</v>
      </c>
      <c r="AY137" s="18" t="s">
        <v>164</v>
      </c>
      <c r="BE137" s="216">
        <f>IF(N137="základní",J137,0)</f>
        <v>0</v>
      </c>
      <c r="BF137" s="216">
        <f>IF(N137="snížená",J137,0)</f>
        <v>0</v>
      </c>
      <c r="BG137" s="216">
        <f>IF(N137="zákl. přenesená",J137,0)</f>
        <v>0</v>
      </c>
      <c r="BH137" s="216">
        <f>IF(N137="sníž. přenesená",J137,0)</f>
        <v>0</v>
      </c>
      <c r="BI137" s="216">
        <f>IF(N137="nulová",J137,0)</f>
        <v>0</v>
      </c>
      <c r="BJ137" s="18" t="s">
        <v>86</v>
      </c>
      <c r="BK137" s="216">
        <f>ROUND(I137*H137,2)</f>
        <v>0</v>
      </c>
      <c r="BL137" s="18" t="s">
        <v>2862</v>
      </c>
      <c r="BM137" s="215" t="s">
        <v>2882</v>
      </c>
    </row>
    <row r="138" spans="1:65" s="12" customFormat="1" ht="22.9" customHeight="1">
      <c r="B138" s="188"/>
      <c r="C138" s="189"/>
      <c r="D138" s="190" t="s">
        <v>77</v>
      </c>
      <c r="E138" s="202" t="s">
        <v>2883</v>
      </c>
      <c r="F138" s="202" t="s">
        <v>2884</v>
      </c>
      <c r="G138" s="189"/>
      <c r="H138" s="189"/>
      <c r="I138" s="192"/>
      <c r="J138" s="203">
        <f>BK138</f>
        <v>0</v>
      </c>
      <c r="K138" s="189"/>
      <c r="L138" s="194"/>
      <c r="M138" s="195"/>
      <c r="N138" s="196"/>
      <c r="O138" s="196"/>
      <c r="P138" s="197">
        <f>SUM(P139:P147)</f>
        <v>0</v>
      </c>
      <c r="Q138" s="196"/>
      <c r="R138" s="197">
        <f>SUM(R139:R147)</f>
        <v>0</v>
      </c>
      <c r="S138" s="196"/>
      <c r="T138" s="198">
        <f>SUM(T139:T147)</f>
        <v>0</v>
      </c>
      <c r="AR138" s="199" t="s">
        <v>195</v>
      </c>
      <c r="AT138" s="200" t="s">
        <v>77</v>
      </c>
      <c r="AU138" s="200" t="s">
        <v>86</v>
      </c>
      <c r="AY138" s="199" t="s">
        <v>164</v>
      </c>
      <c r="BK138" s="201">
        <f>SUM(BK139:BK147)</f>
        <v>0</v>
      </c>
    </row>
    <row r="139" spans="1:65" s="2" customFormat="1" ht="16.5" customHeight="1">
      <c r="A139" s="35"/>
      <c r="B139" s="36"/>
      <c r="C139" s="204" t="s">
        <v>199</v>
      </c>
      <c r="D139" s="204" t="s">
        <v>166</v>
      </c>
      <c r="E139" s="205" t="s">
        <v>2885</v>
      </c>
      <c r="F139" s="206" t="s">
        <v>2886</v>
      </c>
      <c r="G139" s="207" t="s">
        <v>466</v>
      </c>
      <c r="H139" s="208">
        <v>1</v>
      </c>
      <c r="I139" s="209"/>
      <c r="J139" s="210">
        <f>ROUND(I139*H139,2)</f>
        <v>0</v>
      </c>
      <c r="K139" s="206" t="s">
        <v>170</v>
      </c>
      <c r="L139" s="40"/>
      <c r="M139" s="211" t="s">
        <v>1</v>
      </c>
      <c r="N139" s="212" t="s">
        <v>43</v>
      </c>
      <c r="O139" s="72"/>
      <c r="P139" s="213">
        <f>O139*H139</f>
        <v>0</v>
      </c>
      <c r="Q139" s="213">
        <v>0</v>
      </c>
      <c r="R139" s="213">
        <f>Q139*H139</f>
        <v>0</v>
      </c>
      <c r="S139" s="213">
        <v>0</v>
      </c>
      <c r="T139" s="214">
        <f>S139*H139</f>
        <v>0</v>
      </c>
      <c r="U139" s="35"/>
      <c r="V139" s="35"/>
      <c r="W139" s="35"/>
      <c r="X139" s="35"/>
      <c r="Y139" s="35"/>
      <c r="Z139" s="35"/>
      <c r="AA139" s="35"/>
      <c r="AB139" s="35"/>
      <c r="AC139" s="35"/>
      <c r="AD139" s="35"/>
      <c r="AE139" s="35"/>
      <c r="AR139" s="215" t="s">
        <v>2862</v>
      </c>
      <c r="AT139" s="215" t="s">
        <v>166</v>
      </c>
      <c r="AU139" s="215" t="s">
        <v>88</v>
      </c>
      <c r="AY139" s="18" t="s">
        <v>164</v>
      </c>
      <c r="BE139" s="216">
        <f>IF(N139="základní",J139,0)</f>
        <v>0</v>
      </c>
      <c r="BF139" s="216">
        <f>IF(N139="snížená",J139,0)</f>
        <v>0</v>
      </c>
      <c r="BG139" s="216">
        <f>IF(N139="zákl. přenesená",J139,0)</f>
        <v>0</v>
      </c>
      <c r="BH139" s="216">
        <f>IF(N139="sníž. přenesená",J139,0)</f>
        <v>0</v>
      </c>
      <c r="BI139" s="216">
        <f>IF(N139="nulová",J139,0)</f>
        <v>0</v>
      </c>
      <c r="BJ139" s="18" t="s">
        <v>86</v>
      </c>
      <c r="BK139" s="216">
        <f>ROUND(I139*H139,2)</f>
        <v>0</v>
      </c>
      <c r="BL139" s="18" t="s">
        <v>2862</v>
      </c>
      <c r="BM139" s="215" t="s">
        <v>2887</v>
      </c>
    </row>
    <row r="140" spans="1:65" s="14" customFormat="1" ht="11.25">
      <c r="B140" s="232"/>
      <c r="C140" s="233"/>
      <c r="D140" s="217" t="s">
        <v>175</v>
      </c>
      <c r="E140" s="234" t="s">
        <v>1</v>
      </c>
      <c r="F140" s="235" t="s">
        <v>2888</v>
      </c>
      <c r="G140" s="233"/>
      <c r="H140" s="234" t="s">
        <v>1</v>
      </c>
      <c r="I140" s="236"/>
      <c r="J140" s="233"/>
      <c r="K140" s="233"/>
      <c r="L140" s="237"/>
      <c r="M140" s="238"/>
      <c r="N140" s="239"/>
      <c r="O140" s="239"/>
      <c r="P140" s="239"/>
      <c r="Q140" s="239"/>
      <c r="R140" s="239"/>
      <c r="S140" s="239"/>
      <c r="T140" s="240"/>
      <c r="AT140" s="241" t="s">
        <v>175</v>
      </c>
      <c r="AU140" s="241" t="s">
        <v>88</v>
      </c>
      <c r="AV140" s="14" t="s">
        <v>86</v>
      </c>
      <c r="AW140" s="14" t="s">
        <v>33</v>
      </c>
      <c r="AX140" s="14" t="s">
        <v>78</v>
      </c>
      <c r="AY140" s="241" t="s">
        <v>164</v>
      </c>
    </row>
    <row r="141" spans="1:65" s="14" customFormat="1" ht="11.25">
      <c r="B141" s="232"/>
      <c r="C141" s="233"/>
      <c r="D141" s="217" t="s">
        <v>175</v>
      </c>
      <c r="E141" s="234" t="s">
        <v>1</v>
      </c>
      <c r="F141" s="235" t="s">
        <v>2889</v>
      </c>
      <c r="G141" s="233"/>
      <c r="H141" s="234" t="s">
        <v>1</v>
      </c>
      <c r="I141" s="236"/>
      <c r="J141" s="233"/>
      <c r="K141" s="233"/>
      <c r="L141" s="237"/>
      <c r="M141" s="238"/>
      <c r="N141" s="239"/>
      <c r="O141" s="239"/>
      <c r="P141" s="239"/>
      <c r="Q141" s="239"/>
      <c r="R141" s="239"/>
      <c r="S141" s="239"/>
      <c r="T141" s="240"/>
      <c r="AT141" s="241" t="s">
        <v>175</v>
      </c>
      <c r="AU141" s="241" t="s">
        <v>88</v>
      </c>
      <c r="AV141" s="14" t="s">
        <v>86</v>
      </c>
      <c r="AW141" s="14" t="s">
        <v>33</v>
      </c>
      <c r="AX141" s="14" t="s">
        <v>78</v>
      </c>
      <c r="AY141" s="241" t="s">
        <v>164</v>
      </c>
    </row>
    <row r="142" spans="1:65" s="14" customFormat="1" ht="11.25">
      <c r="B142" s="232"/>
      <c r="C142" s="233"/>
      <c r="D142" s="217" t="s">
        <v>175</v>
      </c>
      <c r="E142" s="234" t="s">
        <v>1</v>
      </c>
      <c r="F142" s="235" t="s">
        <v>2865</v>
      </c>
      <c r="G142" s="233"/>
      <c r="H142" s="234" t="s">
        <v>1</v>
      </c>
      <c r="I142" s="236"/>
      <c r="J142" s="233"/>
      <c r="K142" s="233"/>
      <c r="L142" s="237"/>
      <c r="M142" s="238"/>
      <c r="N142" s="239"/>
      <c r="O142" s="239"/>
      <c r="P142" s="239"/>
      <c r="Q142" s="239"/>
      <c r="R142" s="239"/>
      <c r="S142" s="239"/>
      <c r="T142" s="240"/>
      <c r="AT142" s="241" t="s">
        <v>175</v>
      </c>
      <c r="AU142" s="241" t="s">
        <v>88</v>
      </c>
      <c r="AV142" s="14" t="s">
        <v>86</v>
      </c>
      <c r="AW142" s="14" t="s">
        <v>33</v>
      </c>
      <c r="AX142" s="14" t="s">
        <v>78</v>
      </c>
      <c r="AY142" s="241" t="s">
        <v>164</v>
      </c>
    </row>
    <row r="143" spans="1:65" s="13" customFormat="1" ht="11.25">
      <c r="B143" s="221"/>
      <c r="C143" s="222"/>
      <c r="D143" s="217" t="s">
        <v>175</v>
      </c>
      <c r="E143" s="223" t="s">
        <v>1</v>
      </c>
      <c r="F143" s="224" t="s">
        <v>86</v>
      </c>
      <c r="G143" s="222"/>
      <c r="H143" s="225">
        <v>1</v>
      </c>
      <c r="I143" s="226"/>
      <c r="J143" s="222"/>
      <c r="K143" s="222"/>
      <c r="L143" s="227"/>
      <c r="M143" s="228"/>
      <c r="N143" s="229"/>
      <c r="O143" s="229"/>
      <c r="P143" s="229"/>
      <c r="Q143" s="229"/>
      <c r="R143" s="229"/>
      <c r="S143" s="229"/>
      <c r="T143" s="230"/>
      <c r="AT143" s="231" t="s">
        <v>175</v>
      </c>
      <c r="AU143" s="231" t="s">
        <v>88</v>
      </c>
      <c r="AV143" s="13" t="s">
        <v>88</v>
      </c>
      <c r="AW143" s="13" t="s">
        <v>33</v>
      </c>
      <c r="AX143" s="13" t="s">
        <v>86</v>
      </c>
      <c r="AY143" s="231" t="s">
        <v>164</v>
      </c>
    </row>
    <row r="144" spans="1:65" s="2" customFormat="1" ht="16.5" customHeight="1">
      <c r="A144" s="35"/>
      <c r="B144" s="36"/>
      <c r="C144" s="204" t="s">
        <v>208</v>
      </c>
      <c r="D144" s="204" t="s">
        <v>166</v>
      </c>
      <c r="E144" s="205" t="s">
        <v>2890</v>
      </c>
      <c r="F144" s="206" t="s">
        <v>2891</v>
      </c>
      <c r="G144" s="207" t="s">
        <v>466</v>
      </c>
      <c r="H144" s="208">
        <v>1</v>
      </c>
      <c r="I144" s="209"/>
      <c r="J144" s="210">
        <f>ROUND(I144*H144,2)</f>
        <v>0</v>
      </c>
      <c r="K144" s="206" t="s">
        <v>170</v>
      </c>
      <c r="L144" s="40"/>
      <c r="M144" s="211" t="s">
        <v>1</v>
      </c>
      <c r="N144" s="212" t="s">
        <v>43</v>
      </c>
      <c r="O144" s="72"/>
      <c r="P144" s="213">
        <f>O144*H144</f>
        <v>0</v>
      </c>
      <c r="Q144" s="213">
        <v>0</v>
      </c>
      <c r="R144" s="213">
        <f>Q144*H144</f>
        <v>0</v>
      </c>
      <c r="S144" s="213">
        <v>0</v>
      </c>
      <c r="T144" s="214">
        <f>S144*H144</f>
        <v>0</v>
      </c>
      <c r="U144" s="35"/>
      <c r="V144" s="35"/>
      <c r="W144" s="35"/>
      <c r="X144" s="35"/>
      <c r="Y144" s="35"/>
      <c r="Z144" s="35"/>
      <c r="AA144" s="35"/>
      <c r="AB144" s="35"/>
      <c r="AC144" s="35"/>
      <c r="AD144" s="35"/>
      <c r="AE144" s="35"/>
      <c r="AR144" s="215" t="s">
        <v>2862</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2862</v>
      </c>
      <c r="BM144" s="215" t="s">
        <v>2892</v>
      </c>
    </row>
    <row r="145" spans="1:65" s="14" customFormat="1" ht="11.25">
      <c r="B145" s="232"/>
      <c r="C145" s="233"/>
      <c r="D145" s="217" t="s">
        <v>175</v>
      </c>
      <c r="E145" s="234" t="s">
        <v>1</v>
      </c>
      <c r="F145" s="235" t="s">
        <v>2893</v>
      </c>
      <c r="G145" s="233"/>
      <c r="H145" s="234" t="s">
        <v>1</v>
      </c>
      <c r="I145" s="236"/>
      <c r="J145" s="233"/>
      <c r="K145" s="233"/>
      <c r="L145" s="237"/>
      <c r="M145" s="238"/>
      <c r="N145" s="239"/>
      <c r="O145" s="239"/>
      <c r="P145" s="239"/>
      <c r="Q145" s="239"/>
      <c r="R145" s="239"/>
      <c r="S145" s="239"/>
      <c r="T145" s="240"/>
      <c r="AT145" s="241" t="s">
        <v>175</v>
      </c>
      <c r="AU145" s="241" t="s">
        <v>88</v>
      </c>
      <c r="AV145" s="14" t="s">
        <v>86</v>
      </c>
      <c r="AW145" s="14" t="s">
        <v>33</v>
      </c>
      <c r="AX145" s="14" t="s">
        <v>78</v>
      </c>
      <c r="AY145" s="241" t="s">
        <v>164</v>
      </c>
    </row>
    <row r="146" spans="1:65" s="13" customFormat="1" ht="11.25">
      <c r="B146" s="221"/>
      <c r="C146" s="222"/>
      <c r="D146" s="217" t="s">
        <v>175</v>
      </c>
      <c r="E146" s="223" t="s">
        <v>1</v>
      </c>
      <c r="F146" s="224" t="s">
        <v>86</v>
      </c>
      <c r="G146" s="222"/>
      <c r="H146" s="225">
        <v>1</v>
      </c>
      <c r="I146" s="226"/>
      <c r="J146" s="222"/>
      <c r="K146" s="222"/>
      <c r="L146" s="227"/>
      <c r="M146" s="228"/>
      <c r="N146" s="229"/>
      <c r="O146" s="229"/>
      <c r="P146" s="229"/>
      <c r="Q146" s="229"/>
      <c r="R146" s="229"/>
      <c r="S146" s="229"/>
      <c r="T146" s="230"/>
      <c r="AT146" s="231" t="s">
        <v>175</v>
      </c>
      <c r="AU146" s="231" t="s">
        <v>88</v>
      </c>
      <c r="AV146" s="13" t="s">
        <v>88</v>
      </c>
      <c r="AW146" s="13" t="s">
        <v>33</v>
      </c>
      <c r="AX146" s="13" t="s">
        <v>86</v>
      </c>
      <c r="AY146" s="231" t="s">
        <v>164</v>
      </c>
    </row>
    <row r="147" spans="1:65" s="2" customFormat="1" ht="16.5" customHeight="1">
      <c r="A147" s="35"/>
      <c r="B147" s="36"/>
      <c r="C147" s="204" t="s">
        <v>213</v>
      </c>
      <c r="D147" s="204" t="s">
        <v>166</v>
      </c>
      <c r="E147" s="205" t="s">
        <v>2894</v>
      </c>
      <c r="F147" s="206" t="s">
        <v>2895</v>
      </c>
      <c r="G147" s="207" t="s">
        <v>466</v>
      </c>
      <c r="H147" s="208">
        <v>1</v>
      </c>
      <c r="I147" s="209"/>
      <c r="J147" s="210">
        <f>ROUND(I147*H147,2)</f>
        <v>0</v>
      </c>
      <c r="K147" s="206" t="s">
        <v>170</v>
      </c>
      <c r="L147" s="40"/>
      <c r="M147" s="211" t="s">
        <v>1</v>
      </c>
      <c r="N147" s="212" t="s">
        <v>43</v>
      </c>
      <c r="O147" s="72"/>
      <c r="P147" s="213">
        <f>O147*H147</f>
        <v>0</v>
      </c>
      <c r="Q147" s="213">
        <v>0</v>
      </c>
      <c r="R147" s="213">
        <f>Q147*H147</f>
        <v>0</v>
      </c>
      <c r="S147" s="213">
        <v>0</v>
      </c>
      <c r="T147" s="214">
        <f>S147*H147</f>
        <v>0</v>
      </c>
      <c r="U147" s="35"/>
      <c r="V147" s="35"/>
      <c r="W147" s="35"/>
      <c r="X147" s="35"/>
      <c r="Y147" s="35"/>
      <c r="Z147" s="35"/>
      <c r="AA147" s="35"/>
      <c r="AB147" s="35"/>
      <c r="AC147" s="35"/>
      <c r="AD147" s="35"/>
      <c r="AE147" s="35"/>
      <c r="AR147" s="215" t="s">
        <v>2862</v>
      </c>
      <c r="AT147" s="215" t="s">
        <v>166</v>
      </c>
      <c r="AU147" s="215" t="s">
        <v>88</v>
      </c>
      <c r="AY147" s="18" t="s">
        <v>164</v>
      </c>
      <c r="BE147" s="216">
        <f>IF(N147="základní",J147,0)</f>
        <v>0</v>
      </c>
      <c r="BF147" s="216">
        <f>IF(N147="snížená",J147,0)</f>
        <v>0</v>
      </c>
      <c r="BG147" s="216">
        <f>IF(N147="zákl. přenesená",J147,0)</f>
        <v>0</v>
      </c>
      <c r="BH147" s="216">
        <f>IF(N147="sníž. přenesená",J147,0)</f>
        <v>0</v>
      </c>
      <c r="BI147" s="216">
        <f>IF(N147="nulová",J147,0)</f>
        <v>0</v>
      </c>
      <c r="BJ147" s="18" t="s">
        <v>86</v>
      </c>
      <c r="BK147" s="216">
        <f>ROUND(I147*H147,2)</f>
        <v>0</v>
      </c>
      <c r="BL147" s="18" t="s">
        <v>2862</v>
      </c>
      <c r="BM147" s="215" t="s">
        <v>2896</v>
      </c>
    </row>
    <row r="148" spans="1:65" s="12" customFormat="1" ht="22.9" customHeight="1">
      <c r="B148" s="188"/>
      <c r="C148" s="189"/>
      <c r="D148" s="190" t="s">
        <v>77</v>
      </c>
      <c r="E148" s="202" t="s">
        <v>2897</v>
      </c>
      <c r="F148" s="202" t="s">
        <v>2898</v>
      </c>
      <c r="G148" s="189"/>
      <c r="H148" s="189"/>
      <c r="I148" s="192"/>
      <c r="J148" s="203">
        <f>BK148</f>
        <v>0</v>
      </c>
      <c r="K148" s="189"/>
      <c r="L148" s="194"/>
      <c r="M148" s="195"/>
      <c r="N148" s="196"/>
      <c r="O148" s="196"/>
      <c r="P148" s="197">
        <f>P149</f>
        <v>0</v>
      </c>
      <c r="Q148" s="196"/>
      <c r="R148" s="197">
        <f>R149</f>
        <v>0</v>
      </c>
      <c r="S148" s="196"/>
      <c r="T148" s="198">
        <f>T149</f>
        <v>0</v>
      </c>
      <c r="AR148" s="199" t="s">
        <v>195</v>
      </c>
      <c r="AT148" s="200" t="s">
        <v>77</v>
      </c>
      <c r="AU148" s="200" t="s">
        <v>86</v>
      </c>
      <c r="AY148" s="199" t="s">
        <v>164</v>
      </c>
      <c r="BK148" s="201">
        <f>BK149</f>
        <v>0</v>
      </c>
    </row>
    <row r="149" spans="1:65" s="2" customFormat="1" ht="16.5" customHeight="1">
      <c r="A149" s="35"/>
      <c r="B149" s="36"/>
      <c r="C149" s="204" t="s">
        <v>220</v>
      </c>
      <c r="D149" s="204" t="s">
        <v>166</v>
      </c>
      <c r="E149" s="205" t="s">
        <v>2899</v>
      </c>
      <c r="F149" s="206" t="s">
        <v>2900</v>
      </c>
      <c r="G149" s="207" t="s">
        <v>466</v>
      </c>
      <c r="H149" s="208">
        <v>1</v>
      </c>
      <c r="I149" s="209"/>
      <c r="J149" s="210">
        <f>ROUND(I149*H149,2)</f>
        <v>0</v>
      </c>
      <c r="K149" s="206" t="s">
        <v>170</v>
      </c>
      <c r="L149" s="40"/>
      <c r="M149" s="286" t="s">
        <v>1</v>
      </c>
      <c r="N149" s="287" t="s">
        <v>43</v>
      </c>
      <c r="O149" s="280"/>
      <c r="P149" s="288">
        <f>O149*H149</f>
        <v>0</v>
      </c>
      <c r="Q149" s="288">
        <v>0</v>
      </c>
      <c r="R149" s="288">
        <f>Q149*H149</f>
        <v>0</v>
      </c>
      <c r="S149" s="288">
        <v>0</v>
      </c>
      <c r="T149" s="289">
        <f>S149*H149</f>
        <v>0</v>
      </c>
      <c r="U149" s="35"/>
      <c r="V149" s="35"/>
      <c r="W149" s="35"/>
      <c r="X149" s="35"/>
      <c r="Y149" s="35"/>
      <c r="Z149" s="35"/>
      <c r="AA149" s="35"/>
      <c r="AB149" s="35"/>
      <c r="AC149" s="35"/>
      <c r="AD149" s="35"/>
      <c r="AE149" s="35"/>
      <c r="AR149" s="215" t="s">
        <v>2862</v>
      </c>
      <c r="AT149" s="215" t="s">
        <v>166</v>
      </c>
      <c r="AU149" s="215" t="s">
        <v>88</v>
      </c>
      <c r="AY149" s="18" t="s">
        <v>164</v>
      </c>
      <c r="BE149" s="216">
        <f>IF(N149="základní",J149,0)</f>
        <v>0</v>
      </c>
      <c r="BF149" s="216">
        <f>IF(N149="snížená",J149,0)</f>
        <v>0</v>
      </c>
      <c r="BG149" s="216">
        <f>IF(N149="zákl. přenesená",J149,0)</f>
        <v>0</v>
      </c>
      <c r="BH149" s="216">
        <f>IF(N149="sníž. přenesená",J149,0)</f>
        <v>0</v>
      </c>
      <c r="BI149" s="216">
        <f>IF(N149="nulová",J149,0)</f>
        <v>0</v>
      </c>
      <c r="BJ149" s="18" t="s">
        <v>86</v>
      </c>
      <c r="BK149" s="216">
        <f>ROUND(I149*H149,2)</f>
        <v>0</v>
      </c>
      <c r="BL149" s="18" t="s">
        <v>2862</v>
      </c>
      <c r="BM149" s="215" t="s">
        <v>2901</v>
      </c>
    </row>
    <row r="150" spans="1:65" s="2" customFormat="1" ht="6.95" customHeight="1">
      <c r="A150" s="35"/>
      <c r="B150" s="55"/>
      <c r="C150" s="56"/>
      <c r="D150" s="56"/>
      <c r="E150" s="56"/>
      <c r="F150" s="56"/>
      <c r="G150" s="56"/>
      <c r="H150" s="56"/>
      <c r="I150" s="153"/>
      <c r="J150" s="56"/>
      <c r="K150" s="56"/>
      <c r="L150" s="40"/>
      <c r="M150" s="35"/>
      <c r="O150" s="35"/>
      <c r="P150" s="35"/>
      <c r="Q150" s="35"/>
      <c r="R150" s="35"/>
      <c r="S150" s="35"/>
      <c r="T150" s="35"/>
      <c r="U150" s="35"/>
      <c r="V150" s="35"/>
      <c r="W150" s="35"/>
      <c r="X150" s="35"/>
      <c r="Y150" s="35"/>
      <c r="Z150" s="35"/>
      <c r="AA150" s="35"/>
      <c r="AB150" s="35"/>
      <c r="AC150" s="35"/>
      <c r="AD150" s="35"/>
      <c r="AE150" s="35"/>
    </row>
  </sheetData>
  <sheetProtection algorithmName="SHA-512" hashValue="yz3MJUung3WfunJMsYO1IBBMsLasYBeq1Rp5hGiziKhdODu1Dj7E+qQgBO/dxsnUOz7sxtVGwSIiTPne+3aGrQ==" saltValue="P+XBBEH//7rxu70qZ8/h/q1i3bWHqrdFdB+0I1YOfXq9I3+ZiGLYturTlM+DyJYHrPjomW0Idp8OtTXQr6idZw==" spinCount="100000" sheet="1" objects="1" scenarios="1" formatColumns="0" formatRows="0" autoFilter="0"/>
  <autoFilter ref="C120:K149"/>
  <mergeCells count="9">
    <mergeCell ref="E87:H87"/>
    <mergeCell ref="E111:H111"/>
    <mergeCell ref="E113:H11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909"/>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87</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121</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ROUND(J138,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ROUND((SUM(BE138:BE908)),  2)</f>
        <v>0</v>
      </c>
      <c r="G33" s="35"/>
      <c r="H33" s="35"/>
      <c r="I33" s="132">
        <v>0.21</v>
      </c>
      <c r="J33" s="131">
        <f>ROUND(((SUM(BE138:BE908))*I33),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ROUND((SUM(BF138:BF908)),  2)</f>
        <v>0</v>
      </c>
      <c r="G34" s="35"/>
      <c r="H34" s="35"/>
      <c r="I34" s="132">
        <v>0.15</v>
      </c>
      <c r="J34" s="131">
        <f>ROUND(((SUM(BF138:BF908))*I34),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ROUND((SUM(BG138:BG908)),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ROUND((SUM(BH138:BH908)),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ROUND((SUM(BI138:BI908)),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ST - Stavební část</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J138</f>
        <v>0</v>
      </c>
      <c r="K96" s="37"/>
      <c r="L96" s="52"/>
      <c r="S96" s="35"/>
      <c r="T96" s="35"/>
      <c r="U96" s="35"/>
      <c r="V96" s="35"/>
      <c r="W96" s="35"/>
      <c r="X96" s="35"/>
      <c r="Y96" s="35"/>
      <c r="Z96" s="35"/>
      <c r="AA96" s="35"/>
      <c r="AB96" s="35"/>
      <c r="AC96" s="35"/>
      <c r="AD96" s="35"/>
      <c r="AE96" s="35"/>
      <c r="AU96" s="18" t="s">
        <v>126</v>
      </c>
    </row>
    <row r="97" spans="2:12" s="9" customFormat="1" ht="24.95" customHeight="1">
      <c r="B97" s="162"/>
      <c r="C97" s="163"/>
      <c r="D97" s="164" t="s">
        <v>127</v>
      </c>
      <c r="E97" s="165"/>
      <c r="F97" s="165"/>
      <c r="G97" s="165"/>
      <c r="H97" s="165"/>
      <c r="I97" s="166"/>
      <c r="J97" s="167">
        <f>J139</f>
        <v>0</v>
      </c>
      <c r="K97" s="163"/>
      <c r="L97" s="168"/>
    </row>
    <row r="98" spans="2:12" s="10" customFormat="1" ht="19.899999999999999" customHeight="1">
      <c r="B98" s="169"/>
      <c r="C98" s="170"/>
      <c r="D98" s="171" t="s">
        <v>128</v>
      </c>
      <c r="E98" s="172"/>
      <c r="F98" s="172"/>
      <c r="G98" s="172"/>
      <c r="H98" s="172"/>
      <c r="I98" s="173"/>
      <c r="J98" s="174">
        <f>J140</f>
        <v>0</v>
      </c>
      <c r="K98" s="170"/>
      <c r="L98" s="175"/>
    </row>
    <row r="99" spans="2:12" s="10" customFormat="1" ht="19.899999999999999" customHeight="1">
      <c r="B99" s="169"/>
      <c r="C99" s="170"/>
      <c r="D99" s="171" t="s">
        <v>129</v>
      </c>
      <c r="E99" s="172"/>
      <c r="F99" s="172"/>
      <c r="G99" s="172"/>
      <c r="H99" s="172"/>
      <c r="I99" s="173"/>
      <c r="J99" s="174">
        <f>J193</f>
        <v>0</v>
      </c>
      <c r="K99" s="170"/>
      <c r="L99" s="175"/>
    </row>
    <row r="100" spans="2:12" s="10" customFormat="1" ht="19.899999999999999" customHeight="1">
      <c r="B100" s="169"/>
      <c r="C100" s="170"/>
      <c r="D100" s="171" t="s">
        <v>130</v>
      </c>
      <c r="E100" s="172"/>
      <c r="F100" s="172"/>
      <c r="G100" s="172"/>
      <c r="H100" s="172"/>
      <c r="I100" s="173"/>
      <c r="J100" s="174">
        <f>J259</f>
        <v>0</v>
      </c>
      <c r="K100" s="170"/>
      <c r="L100" s="175"/>
    </row>
    <row r="101" spans="2:12" s="10" customFormat="1" ht="19.899999999999999" customHeight="1">
      <c r="B101" s="169"/>
      <c r="C101" s="170"/>
      <c r="D101" s="171" t="s">
        <v>131</v>
      </c>
      <c r="E101" s="172"/>
      <c r="F101" s="172"/>
      <c r="G101" s="172"/>
      <c r="H101" s="172"/>
      <c r="I101" s="173"/>
      <c r="J101" s="174">
        <f>J321</f>
        <v>0</v>
      </c>
      <c r="K101" s="170"/>
      <c r="L101" s="175"/>
    </row>
    <row r="102" spans="2:12" s="10" customFormat="1" ht="19.899999999999999" customHeight="1">
      <c r="B102" s="169"/>
      <c r="C102" s="170"/>
      <c r="D102" s="171" t="s">
        <v>132</v>
      </c>
      <c r="E102" s="172"/>
      <c r="F102" s="172"/>
      <c r="G102" s="172"/>
      <c r="H102" s="172"/>
      <c r="I102" s="173"/>
      <c r="J102" s="174">
        <f>J325</f>
        <v>0</v>
      </c>
      <c r="K102" s="170"/>
      <c r="L102" s="175"/>
    </row>
    <row r="103" spans="2:12" s="10" customFormat="1" ht="19.899999999999999" customHeight="1">
      <c r="B103" s="169"/>
      <c r="C103" s="170"/>
      <c r="D103" s="171" t="s">
        <v>133</v>
      </c>
      <c r="E103" s="172"/>
      <c r="F103" s="172"/>
      <c r="G103" s="172"/>
      <c r="H103" s="172"/>
      <c r="I103" s="173"/>
      <c r="J103" s="174">
        <f>J403</f>
        <v>0</v>
      </c>
      <c r="K103" s="170"/>
      <c r="L103" s="175"/>
    </row>
    <row r="104" spans="2:12" s="10" customFormat="1" ht="19.899999999999999" customHeight="1">
      <c r="B104" s="169"/>
      <c r="C104" s="170"/>
      <c r="D104" s="171" t="s">
        <v>134</v>
      </c>
      <c r="E104" s="172"/>
      <c r="F104" s="172"/>
      <c r="G104" s="172"/>
      <c r="H104" s="172"/>
      <c r="I104" s="173"/>
      <c r="J104" s="174">
        <f>J422</f>
        <v>0</v>
      </c>
      <c r="K104" s="170"/>
      <c r="L104" s="175"/>
    </row>
    <row r="105" spans="2:12" s="9" customFormat="1" ht="24.95" customHeight="1">
      <c r="B105" s="162"/>
      <c r="C105" s="163"/>
      <c r="D105" s="164" t="s">
        <v>135</v>
      </c>
      <c r="E105" s="165"/>
      <c r="F105" s="165"/>
      <c r="G105" s="165"/>
      <c r="H105" s="165"/>
      <c r="I105" s="166"/>
      <c r="J105" s="167">
        <f>J425</f>
        <v>0</v>
      </c>
      <c r="K105" s="163"/>
      <c r="L105" s="168"/>
    </row>
    <row r="106" spans="2:12" s="10" customFormat="1" ht="19.899999999999999" customHeight="1">
      <c r="B106" s="169"/>
      <c r="C106" s="170"/>
      <c r="D106" s="171" t="s">
        <v>136</v>
      </c>
      <c r="E106" s="172"/>
      <c r="F106" s="172"/>
      <c r="G106" s="172"/>
      <c r="H106" s="172"/>
      <c r="I106" s="173"/>
      <c r="J106" s="174">
        <f>J426</f>
        <v>0</v>
      </c>
      <c r="K106" s="170"/>
      <c r="L106" s="175"/>
    </row>
    <row r="107" spans="2:12" s="10" customFormat="1" ht="19.899999999999999" customHeight="1">
      <c r="B107" s="169"/>
      <c r="C107" s="170"/>
      <c r="D107" s="171" t="s">
        <v>137</v>
      </c>
      <c r="E107" s="172"/>
      <c r="F107" s="172"/>
      <c r="G107" s="172"/>
      <c r="H107" s="172"/>
      <c r="I107" s="173"/>
      <c r="J107" s="174">
        <f>J444</f>
        <v>0</v>
      </c>
      <c r="K107" s="170"/>
      <c r="L107" s="175"/>
    </row>
    <row r="108" spans="2:12" s="10" customFormat="1" ht="19.899999999999999" customHeight="1">
      <c r="B108" s="169"/>
      <c r="C108" s="170"/>
      <c r="D108" s="171" t="s">
        <v>138</v>
      </c>
      <c r="E108" s="172"/>
      <c r="F108" s="172"/>
      <c r="G108" s="172"/>
      <c r="H108" s="172"/>
      <c r="I108" s="173"/>
      <c r="J108" s="174">
        <f>J464</f>
        <v>0</v>
      </c>
      <c r="K108" s="170"/>
      <c r="L108" s="175"/>
    </row>
    <row r="109" spans="2:12" s="10" customFormat="1" ht="19.899999999999999" customHeight="1">
      <c r="B109" s="169"/>
      <c r="C109" s="170"/>
      <c r="D109" s="171" t="s">
        <v>139</v>
      </c>
      <c r="E109" s="172"/>
      <c r="F109" s="172"/>
      <c r="G109" s="172"/>
      <c r="H109" s="172"/>
      <c r="I109" s="173"/>
      <c r="J109" s="174">
        <f>J521</f>
        <v>0</v>
      </c>
      <c r="K109" s="170"/>
      <c r="L109" s="175"/>
    </row>
    <row r="110" spans="2:12" s="10" customFormat="1" ht="19.899999999999999" customHeight="1">
      <c r="B110" s="169"/>
      <c r="C110" s="170"/>
      <c r="D110" s="171" t="s">
        <v>140</v>
      </c>
      <c r="E110" s="172"/>
      <c r="F110" s="172"/>
      <c r="G110" s="172"/>
      <c r="H110" s="172"/>
      <c r="I110" s="173"/>
      <c r="J110" s="174">
        <f>J531</f>
        <v>0</v>
      </c>
      <c r="K110" s="170"/>
      <c r="L110" s="175"/>
    </row>
    <row r="111" spans="2:12" s="10" customFormat="1" ht="19.899999999999999" customHeight="1">
      <c r="B111" s="169"/>
      <c r="C111" s="170"/>
      <c r="D111" s="171" t="s">
        <v>141</v>
      </c>
      <c r="E111" s="172"/>
      <c r="F111" s="172"/>
      <c r="G111" s="172"/>
      <c r="H111" s="172"/>
      <c r="I111" s="173"/>
      <c r="J111" s="174">
        <f>J558</f>
        <v>0</v>
      </c>
      <c r="K111" s="170"/>
      <c r="L111" s="175"/>
    </row>
    <row r="112" spans="2:12" s="10" customFormat="1" ht="19.899999999999999" customHeight="1">
      <c r="B112" s="169"/>
      <c r="C112" s="170"/>
      <c r="D112" s="171" t="s">
        <v>142</v>
      </c>
      <c r="E112" s="172"/>
      <c r="F112" s="172"/>
      <c r="G112" s="172"/>
      <c r="H112" s="172"/>
      <c r="I112" s="173"/>
      <c r="J112" s="174">
        <f>J629</f>
        <v>0</v>
      </c>
      <c r="K112" s="170"/>
      <c r="L112" s="175"/>
    </row>
    <row r="113" spans="1:31" s="10" customFormat="1" ht="19.899999999999999" customHeight="1">
      <c r="B113" s="169"/>
      <c r="C113" s="170"/>
      <c r="D113" s="171" t="s">
        <v>143</v>
      </c>
      <c r="E113" s="172"/>
      <c r="F113" s="172"/>
      <c r="G113" s="172"/>
      <c r="H113" s="172"/>
      <c r="I113" s="173"/>
      <c r="J113" s="174">
        <f>J636</f>
        <v>0</v>
      </c>
      <c r="K113" s="170"/>
      <c r="L113" s="175"/>
    </row>
    <row r="114" spans="1:31" s="10" customFormat="1" ht="19.899999999999999" customHeight="1">
      <c r="B114" s="169"/>
      <c r="C114" s="170"/>
      <c r="D114" s="171" t="s">
        <v>144</v>
      </c>
      <c r="E114" s="172"/>
      <c r="F114" s="172"/>
      <c r="G114" s="172"/>
      <c r="H114" s="172"/>
      <c r="I114" s="173"/>
      <c r="J114" s="174">
        <f>J730</f>
        <v>0</v>
      </c>
      <c r="K114" s="170"/>
      <c r="L114" s="175"/>
    </row>
    <row r="115" spans="1:31" s="10" customFormat="1" ht="19.899999999999999" customHeight="1">
      <c r="B115" s="169"/>
      <c r="C115" s="170"/>
      <c r="D115" s="171" t="s">
        <v>145</v>
      </c>
      <c r="E115" s="172"/>
      <c r="F115" s="172"/>
      <c r="G115" s="172"/>
      <c r="H115" s="172"/>
      <c r="I115" s="173"/>
      <c r="J115" s="174">
        <f>J747</f>
        <v>0</v>
      </c>
      <c r="K115" s="170"/>
      <c r="L115" s="175"/>
    </row>
    <row r="116" spans="1:31" s="10" customFormat="1" ht="19.899999999999999" customHeight="1">
      <c r="B116" s="169"/>
      <c r="C116" s="170"/>
      <c r="D116" s="171" t="s">
        <v>146</v>
      </c>
      <c r="E116" s="172"/>
      <c r="F116" s="172"/>
      <c r="G116" s="172"/>
      <c r="H116" s="172"/>
      <c r="I116" s="173"/>
      <c r="J116" s="174">
        <f>J807</f>
        <v>0</v>
      </c>
      <c r="K116" s="170"/>
      <c r="L116" s="175"/>
    </row>
    <row r="117" spans="1:31" s="10" customFormat="1" ht="19.899999999999999" customHeight="1">
      <c r="B117" s="169"/>
      <c r="C117" s="170"/>
      <c r="D117" s="171" t="s">
        <v>147</v>
      </c>
      <c r="E117" s="172"/>
      <c r="F117" s="172"/>
      <c r="G117" s="172"/>
      <c r="H117" s="172"/>
      <c r="I117" s="173"/>
      <c r="J117" s="174">
        <f>J870</f>
        <v>0</v>
      </c>
      <c r="K117" s="170"/>
      <c r="L117" s="175"/>
    </row>
    <row r="118" spans="1:31" s="10" customFormat="1" ht="19.899999999999999" customHeight="1">
      <c r="B118" s="169"/>
      <c r="C118" s="170"/>
      <c r="D118" s="171" t="s">
        <v>148</v>
      </c>
      <c r="E118" s="172"/>
      <c r="F118" s="172"/>
      <c r="G118" s="172"/>
      <c r="H118" s="172"/>
      <c r="I118" s="173"/>
      <c r="J118" s="174">
        <f>J902</f>
        <v>0</v>
      </c>
      <c r="K118" s="170"/>
      <c r="L118" s="175"/>
    </row>
    <row r="119" spans="1:31" s="2" customFormat="1" ht="21.75" customHeight="1">
      <c r="A119" s="35"/>
      <c r="B119" s="36"/>
      <c r="C119" s="37"/>
      <c r="D119" s="37"/>
      <c r="E119" s="37"/>
      <c r="F119" s="37"/>
      <c r="G119" s="37"/>
      <c r="H119" s="37"/>
      <c r="I119" s="116"/>
      <c r="J119" s="37"/>
      <c r="K119" s="37"/>
      <c r="L119" s="52"/>
      <c r="S119" s="35"/>
      <c r="T119" s="35"/>
      <c r="U119" s="35"/>
      <c r="V119" s="35"/>
      <c r="W119" s="35"/>
      <c r="X119" s="35"/>
      <c r="Y119" s="35"/>
      <c r="Z119" s="35"/>
      <c r="AA119" s="35"/>
      <c r="AB119" s="35"/>
      <c r="AC119" s="35"/>
      <c r="AD119" s="35"/>
      <c r="AE119" s="35"/>
    </row>
    <row r="120" spans="1:31" s="2" customFormat="1" ht="6.95" customHeight="1">
      <c r="A120" s="35"/>
      <c r="B120" s="55"/>
      <c r="C120" s="56"/>
      <c r="D120" s="56"/>
      <c r="E120" s="56"/>
      <c r="F120" s="56"/>
      <c r="G120" s="56"/>
      <c r="H120" s="56"/>
      <c r="I120" s="153"/>
      <c r="J120" s="56"/>
      <c r="K120" s="56"/>
      <c r="L120" s="52"/>
      <c r="S120" s="35"/>
      <c r="T120" s="35"/>
      <c r="U120" s="35"/>
      <c r="V120" s="35"/>
      <c r="W120" s="35"/>
      <c r="X120" s="35"/>
      <c r="Y120" s="35"/>
      <c r="Z120" s="35"/>
      <c r="AA120" s="35"/>
      <c r="AB120" s="35"/>
      <c r="AC120" s="35"/>
      <c r="AD120" s="35"/>
      <c r="AE120" s="35"/>
    </row>
    <row r="124" spans="1:31" s="2" customFormat="1" ht="6.95" customHeight="1">
      <c r="A124" s="35"/>
      <c r="B124" s="57"/>
      <c r="C124" s="58"/>
      <c r="D124" s="58"/>
      <c r="E124" s="58"/>
      <c r="F124" s="58"/>
      <c r="G124" s="58"/>
      <c r="H124" s="58"/>
      <c r="I124" s="156"/>
      <c r="J124" s="58"/>
      <c r="K124" s="58"/>
      <c r="L124" s="52"/>
      <c r="S124" s="35"/>
      <c r="T124" s="35"/>
      <c r="U124" s="35"/>
      <c r="V124" s="35"/>
      <c r="W124" s="35"/>
      <c r="X124" s="35"/>
      <c r="Y124" s="35"/>
      <c r="Z124" s="35"/>
      <c r="AA124" s="35"/>
      <c r="AB124" s="35"/>
      <c r="AC124" s="35"/>
      <c r="AD124" s="35"/>
      <c r="AE124" s="35"/>
    </row>
    <row r="125" spans="1:31" s="2" customFormat="1" ht="24.95" customHeight="1">
      <c r="A125" s="35"/>
      <c r="B125" s="36"/>
      <c r="C125" s="24" t="s">
        <v>149</v>
      </c>
      <c r="D125" s="37"/>
      <c r="E125" s="37"/>
      <c r="F125" s="37"/>
      <c r="G125" s="37"/>
      <c r="H125" s="37"/>
      <c r="I125" s="116"/>
      <c r="J125" s="37"/>
      <c r="K125" s="37"/>
      <c r="L125" s="52"/>
      <c r="S125" s="35"/>
      <c r="T125" s="35"/>
      <c r="U125" s="35"/>
      <c r="V125" s="35"/>
      <c r="W125" s="35"/>
      <c r="X125" s="35"/>
      <c r="Y125" s="35"/>
      <c r="Z125" s="35"/>
      <c r="AA125" s="35"/>
      <c r="AB125" s="35"/>
      <c r="AC125" s="35"/>
      <c r="AD125" s="35"/>
      <c r="AE125" s="35"/>
    </row>
    <row r="126" spans="1:31" s="2" customFormat="1" ht="6.95" customHeight="1">
      <c r="A126" s="35"/>
      <c r="B126" s="36"/>
      <c r="C126" s="37"/>
      <c r="D126" s="37"/>
      <c r="E126" s="37"/>
      <c r="F126" s="37"/>
      <c r="G126" s="37"/>
      <c r="H126" s="37"/>
      <c r="I126" s="116"/>
      <c r="J126" s="37"/>
      <c r="K126" s="37"/>
      <c r="L126" s="52"/>
      <c r="S126" s="35"/>
      <c r="T126" s="35"/>
      <c r="U126" s="35"/>
      <c r="V126" s="35"/>
      <c r="W126" s="35"/>
      <c r="X126" s="35"/>
      <c r="Y126" s="35"/>
      <c r="Z126" s="35"/>
      <c r="AA126" s="35"/>
      <c r="AB126" s="35"/>
      <c r="AC126" s="35"/>
      <c r="AD126" s="35"/>
      <c r="AE126" s="35"/>
    </row>
    <row r="127" spans="1:31" s="2" customFormat="1" ht="12" customHeight="1">
      <c r="A127" s="35"/>
      <c r="B127" s="36"/>
      <c r="C127" s="30" t="s">
        <v>16</v>
      </c>
      <c r="D127" s="37"/>
      <c r="E127" s="37"/>
      <c r="F127" s="37"/>
      <c r="G127" s="37"/>
      <c r="H127" s="37"/>
      <c r="I127" s="116"/>
      <c r="J127" s="37"/>
      <c r="K127" s="37"/>
      <c r="L127" s="52"/>
      <c r="S127" s="35"/>
      <c r="T127" s="35"/>
      <c r="U127" s="35"/>
      <c r="V127" s="35"/>
      <c r="W127" s="35"/>
      <c r="X127" s="35"/>
      <c r="Y127" s="35"/>
      <c r="Z127" s="35"/>
      <c r="AA127" s="35"/>
      <c r="AB127" s="35"/>
      <c r="AC127" s="35"/>
      <c r="AD127" s="35"/>
      <c r="AE127" s="35"/>
    </row>
    <row r="128" spans="1:31" s="2" customFormat="1" ht="25.5" customHeight="1">
      <c r="A128" s="35"/>
      <c r="B128" s="36"/>
      <c r="C128" s="37"/>
      <c r="D128" s="37"/>
      <c r="E128" s="338" t="str">
        <f>E7</f>
        <v>Výstavba veř.soc. zařízení nap.č.st. 856/7 vč. přípojek na p.p.č. 5327/1 a 1538/3, Klínovec, k.ú. Jáchymov</v>
      </c>
      <c r="F128" s="339"/>
      <c r="G128" s="339"/>
      <c r="H128" s="339"/>
      <c r="I128" s="116"/>
      <c r="J128" s="37"/>
      <c r="K128" s="37"/>
      <c r="L128" s="52"/>
      <c r="S128" s="35"/>
      <c r="T128" s="35"/>
      <c r="U128" s="35"/>
      <c r="V128" s="35"/>
      <c r="W128" s="35"/>
      <c r="X128" s="35"/>
      <c r="Y128" s="35"/>
      <c r="Z128" s="35"/>
      <c r="AA128" s="35"/>
      <c r="AB128" s="35"/>
      <c r="AC128" s="35"/>
      <c r="AD128" s="35"/>
      <c r="AE128" s="35"/>
    </row>
    <row r="129" spans="1:65" s="2" customFormat="1" ht="12" customHeight="1">
      <c r="A129" s="35"/>
      <c r="B129" s="36"/>
      <c r="C129" s="30" t="s">
        <v>120</v>
      </c>
      <c r="D129" s="37"/>
      <c r="E129" s="37"/>
      <c r="F129" s="37"/>
      <c r="G129" s="37"/>
      <c r="H129" s="37"/>
      <c r="I129" s="116"/>
      <c r="J129" s="37"/>
      <c r="K129" s="37"/>
      <c r="L129" s="52"/>
      <c r="S129" s="35"/>
      <c r="T129" s="35"/>
      <c r="U129" s="35"/>
      <c r="V129" s="35"/>
      <c r="W129" s="35"/>
      <c r="X129" s="35"/>
      <c r="Y129" s="35"/>
      <c r="Z129" s="35"/>
      <c r="AA129" s="35"/>
      <c r="AB129" s="35"/>
      <c r="AC129" s="35"/>
      <c r="AD129" s="35"/>
      <c r="AE129" s="35"/>
    </row>
    <row r="130" spans="1:65" s="2" customFormat="1" ht="16.5" customHeight="1">
      <c r="A130" s="35"/>
      <c r="B130" s="36"/>
      <c r="C130" s="37"/>
      <c r="D130" s="37"/>
      <c r="E130" s="310" t="str">
        <f>E9</f>
        <v>ST - Stavební část</v>
      </c>
      <c r="F130" s="340"/>
      <c r="G130" s="340"/>
      <c r="H130" s="340"/>
      <c r="I130" s="116"/>
      <c r="J130" s="37"/>
      <c r="K130" s="37"/>
      <c r="L130" s="52"/>
      <c r="S130" s="35"/>
      <c r="T130" s="35"/>
      <c r="U130" s="35"/>
      <c r="V130" s="35"/>
      <c r="W130" s="35"/>
      <c r="X130" s="35"/>
      <c r="Y130" s="35"/>
      <c r="Z130" s="35"/>
      <c r="AA130" s="35"/>
      <c r="AB130" s="35"/>
      <c r="AC130" s="35"/>
      <c r="AD130" s="35"/>
      <c r="AE130" s="35"/>
    </row>
    <row r="131" spans="1:65" s="2" customFormat="1" ht="6.95" customHeight="1">
      <c r="A131" s="35"/>
      <c r="B131" s="36"/>
      <c r="C131" s="37"/>
      <c r="D131" s="37"/>
      <c r="E131" s="37"/>
      <c r="F131" s="37"/>
      <c r="G131" s="37"/>
      <c r="H131" s="37"/>
      <c r="I131" s="116"/>
      <c r="J131" s="37"/>
      <c r="K131" s="37"/>
      <c r="L131" s="52"/>
      <c r="S131" s="35"/>
      <c r="T131" s="35"/>
      <c r="U131" s="35"/>
      <c r="V131" s="35"/>
      <c r="W131" s="35"/>
      <c r="X131" s="35"/>
      <c r="Y131" s="35"/>
      <c r="Z131" s="35"/>
      <c r="AA131" s="35"/>
      <c r="AB131" s="35"/>
      <c r="AC131" s="35"/>
      <c r="AD131" s="35"/>
      <c r="AE131" s="35"/>
    </row>
    <row r="132" spans="1:65" s="2" customFormat="1" ht="12" customHeight="1">
      <c r="A132" s="35"/>
      <c r="B132" s="36"/>
      <c r="C132" s="30" t="s">
        <v>20</v>
      </c>
      <c r="D132" s="37"/>
      <c r="E132" s="37"/>
      <c r="F132" s="28" t="str">
        <f>F12</f>
        <v>Klínovec</v>
      </c>
      <c r="G132" s="37"/>
      <c r="H132" s="37"/>
      <c r="I132" s="118" t="s">
        <v>22</v>
      </c>
      <c r="J132" s="67" t="str">
        <f>IF(J12="","",J12)</f>
        <v>25. 11. 2019</v>
      </c>
      <c r="K132" s="37"/>
      <c r="L132" s="52"/>
      <c r="S132" s="35"/>
      <c r="T132" s="35"/>
      <c r="U132" s="35"/>
      <c r="V132" s="35"/>
      <c r="W132" s="35"/>
      <c r="X132" s="35"/>
      <c r="Y132" s="35"/>
      <c r="Z132" s="35"/>
      <c r="AA132" s="35"/>
      <c r="AB132" s="35"/>
      <c r="AC132" s="35"/>
      <c r="AD132" s="35"/>
      <c r="AE132" s="35"/>
    </row>
    <row r="133" spans="1:65" s="2" customFormat="1" ht="6.95" customHeight="1">
      <c r="A133" s="35"/>
      <c r="B133" s="36"/>
      <c r="C133" s="37"/>
      <c r="D133" s="37"/>
      <c r="E133" s="37"/>
      <c r="F133" s="37"/>
      <c r="G133" s="37"/>
      <c r="H133" s="37"/>
      <c r="I133" s="116"/>
      <c r="J133" s="37"/>
      <c r="K133" s="37"/>
      <c r="L133" s="52"/>
      <c r="S133" s="35"/>
      <c r="T133" s="35"/>
      <c r="U133" s="35"/>
      <c r="V133" s="35"/>
      <c r="W133" s="35"/>
      <c r="X133" s="35"/>
      <c r="Y133" s="35"/>
      <c r="Z133" s="35"/>
      <c r="AA133" s="35"/>
      <c r="AB133" s="35"/>
      <c r="AC133" s="35"/>
      <c r="AD133" s="35"/>
      <c r="AE133" s="35"/>
    </row>
    <row r="134" spans="1:65" s="2" customFormat="1" ht="27.95" customHeight="1">
      <c r="A134" s="35"/>
      <c r="B134" s="36"/>
      <c r="C134" s="30" t="s">
        <v>24</v>
      </c>
      <c r="D134" s="37"/>
      <c r="E134" s="37"/>
      <c r="F134" s="28" t="str">
        <f>E15</f>
        <v>Město Boží Dar</v>
      </c>
      <c r="G134" s="37"/>
      <c r="H134" s="37"/>
      <c r="I134" s="118" t="s">
        <v>30</v>
      </c>
      <c r="J134" s="33" t="str">
        <f>E21</f>
        <v>Jurica a.s. - Ateliér Sokolov</v>
      </c>
      <c r="K134" s="37"/>
      <c r="L134" s="52"/>
      <c r="S134" s="35"/>
      <c r="T134" s="35"/>
      <c r="U134" s="35"/>
      <c r="V134" s="35"/>
      <c r="W134" s="35"/>
      <c r="X134" s="35"/>
      <c r="Y134" s="35"/>
      <c r="Z134" s="35"/>
      <c r="AA134" s="35"/>
      <c r="AB134" s="35"/>
      <c r="AC134" s="35"/>
      <c r="AD134" s="35"/>
      <c r="AE134" s="35"/>
    </row>
    <row r="135" spans="1:65" s="2" customFormat="1" ht="15.2" customHeight="1">
      <c r="A135" s="35"/>
      <c r="B135" s="36"/>
      <c r="C135" s="30" t="s">
        <v>28</v>
      </c>
      <c r="D135" s="37"/>
      <c r="E135" s="37"/>
      <c r="F135" s="28" t="str">
        <f>IF(E18="","",E18)</f>
        <v>Vyplň údaj</v>
      </c>
      <c r="G135" s="37"/>
      <c r="H135" s="37"/>
      <c r="I135" s="118" t="s">
        <v>34</v>
      </c>
      <c r="J135" s="33" t="str">
        <f>E24</f>
        <v>Eva Marková</v>
      </c>
      <c r="K135" s="37"/>
      <c r="L135" s="52"/>
      <c r="S135" s="35"/>
      <c r="T135" s="35"/>
      <c r="U135" s="35"/>
      <c r="V135" s="35"/>
      <c r="W135" s="35"/>
      <c r="X135" s="35"/>
      <c r="Y135" s="35"/>
      <c r="Z135" s="35"/>
      <c r="AA135" s="35"/>
      <c r="AB135" s="35"/>
      <c r="AC135" s="35"/>
      <c r="AD135" s="35"/>
      <c r="AE135" s="35"/>
    </row>
    <row r="136" spans="1:65" s="2" customFormat="1" ht="10.35" customHeight="1">
      <c r="A136" s="35"/>
      <c r="B136" s="36"/>
      <c r="C136" s="37"/>
      <c r="D136" s="37"/>
      <c r="E136" s="37"/>
      <c r="F136" s="37"/>
      <c r="G136" s="37"/>
      <c r="H136" s="37"/>
      <c r="I136" s="116"/>
      <c r="J136" s="37"/>
      <c r="K136" s="37"/>
      <c r="L136" s="52"/>
      <c r="S136" s="35"/>
      <c r="T136" s="35"/>
      <c r="U136" s="35"/>
      <c r="V136" s="35"/>
      <c r="W136" s="35"/>
      <c r="X136" s="35"/>
      <c r="Y136" s="35"/>
      <c r="Z136" s="35"/>
      <c r="AA136" s="35"/>
      <c r="AB136" s="35"/>
      <c r="AC136" s="35"/>
      <c r="AD136" s="35"/>
      <c r="AE136" s="35"/>
    </row>
    <row r="137" spans="1:65" s="11" customFormat="1" ht="29.25" customHeight="1">
      <c r="A137" s="176"/>
      <c r="B137" s="177"/>
      <c r="C137" s="178" t="s">
        <v>150</v>
      </c>
      <c r="D137" s="179" t="s">
        <v>63</v>
      </c>
      <c r="E137" s="179" t="s">
        <v>59</v>
      </c>
      <c r="F137" s="179" t="s">
        <v>60</v>
      </c>
      <c r="G137" s="179" t="s">
        <v>151</v>
      </c>
      <c r="H137" s="179" t="s">
        <v>152</v>
      </c>
      <c r="I137" s="180" t="s">
        <v>153</v>
      </c>
      <c r="J137" s="179" t="s">
        <v>124</v>
      </c>
      <c r="K137" s="181" t="s">
        <v>154</v>
      </c>
      <c r="L137" s="182"/>
      <c r="M137" s="76" t="s">
        <v>1</v>
      </c>
      <c r="N137" s="77" t="s">
        <v>42</v>
      </c>
      <c r="O137" s="77" t="s">
        <v>155</v>
      </c>
      <c r="P137" s="77" t="s">
        <v>156</v>
      </c>
      <c r="Q137" s="77" t="s">
        <v>157</v>
      </c>
      <c r="R137" s="77" t="s">
        <v>158</v>
      </c>
      <c r="S137" s="77" t="s">
        <v>159</v>
      </c>
      <c r="T137" s="78" t="s">
        <v>160</v>
      </c>
      <c r="U137" s="176"/>
      <c r="V137" s="176"/>
      <c r="W137" s="176"/>
      <c r="X137" s="176"/>
      <c r="Y137" s="176"/>
      <c r="Z137" s="176"/>
      <c r="AA137" s="176"/>
      <c r="AB137" s="176"/>
      <c r="AC137" s="176"/>
      <c r="AD137" s="176"/>
      <c r="AE137" s="176"/>
    </row>
    <row r="138" spans="1:65" s="2" customFormat="1" ht="22.9" customHeight="1">
      <c r="A138" s="35"/>
      <c r="B138" s="36"/>
      <c r="C138" s="83" t="s">
        <v>161</v>
      </c>
      <c r="D138" s="37"/>
      <c r="E138" s="37"/>
      <c r="F138" s="37"/>
      <c r="G138" s="37"/>
      <c r="H138" s="37"/>
      <c r="I138" s="116"/>
      <c r="J138" s="183">
        <f>BK138</f>
        <v>0</v>
      </c>
      <c r="K138" s="37"/>
      <c r="L138" s="40"/>
      <c r="M138" s="79"/>
      <c r="N138" s="184"/>
      <c r="O138" s="80"/>
      <c r="P138" s="185">
        <f>P139+P425</f>
        <v>0</v>
      </c>
      <c r="Q138" s="80"/>
      <c r="R138" s="185">
        <f>R139+R425</f>
        <v>353.94432997241921</v>
      </c>
      <c r="S138" s="80"/>
      <c r="T138" s="186">
        <f>T139+T425</f>
        <v>0.21936600000000001</v>
      </c>
      <c r="U138" s="35"/>
      <c r="V138" s="35"/>
      <c r="W138" s="35"/>
      <c r="X138" s="35"/>
      <c r="Y138" s="35"/>
      <c r="Z138" s="35"/>
      <c r="AA138" s="35"/>
      <c r="AB138" s="35"/>
      <c r="AC138" s="35"/>
      <c r="AD138" s="35"/>
      <c r="AE138" s="35"/>
      <c r="AT138" s="18" t="s">
        <v>77</v>
      </c>
      <c r="AU138" s="18" t="s">
        <v>126</v>
      </c>
      <c r="BK138" s="187">
        <f>BK139+BK425</f>
        <v>0</v>
      </c>
    </row>
    <row r="139" spans="1:65" s="12" customFormat="1" ht="25.9" customHeight="1">
      <c r="B139" s="188"/>
      <c r="C139" s="189"/>
      <c r="D139" s="190" t="s">
        <v>77</v>
      </c>
      <c r="E139" s="191" t="s">
        <v>162</v>
      </c>
      <c r="F139" s="191" t="s">
        <v>163</v>
      </c>
      <c r="G139" s="189"/>
      <c r="H139" s="189"/>
      <c r="I139" s="192"/>
      <c r="J139" s="193">
        <f>BK139</f>
        <v>0</v>
      </c>
      <c r="K139" s="189"/>
      <c r="L139" s="194"/>
      <c r="M139" s="195"/>
      <c r="N139" s="196"/>
      <c r="O139" s="196"/>
      <c r="P139" s="197">
        <f>P140+P193+P259+P321+P325+P403+P422</f>
        <v>0</v>
      </c>
      <c r="Q139" s="196"/>
      <c r="R139" s="197">
        <f>R140+R193+R259+R321+R325+R403+R422</f>
        <v>336.04762841241921</v>
      </c>
      <c r="S139" s="196"/>
      <c r="T139" s="198">
        <f>T140+T193+T259+T321+T325+T403+T422</f>
        <v>0.21936600000000001</v>
      </c>
      <c r="AR139" s="199" t="s">
        <v>86</v>
      </c>
      <c r="AT139" s="200" t="s">
        <v>77</v>
      </c>
      <c r="AU139" s="200" t="s">
        <v>78</v>
      </c>
      <c r="AY139" s="199" t="s">
        <v>164</v>
      </c>
      <c r="BK139" s="201">
        <f>BK140+BK193+BK259+BK321+BK325+BK403+BK422</f>
        <v>0</v>
      </c>
    </row>
    <row r="140" spans="1:65" s="12" customFormat="1" ht="22.9" customHeight="1">
      <c r="B140" s="188"/>
      <c r="C140" s="189"/>
      <c r="D140" s="190" t="s">
        <v>77</v>
      </c>
      <c r="E140" s="202" t="s">
        <v>86</v>
      </c>
      <c r="F140" s="202" t="s">
        <v>165</v>
      </c>
      <c r="G140" s="189"/>
      <c r="H140" s="189"/>
      <c r="I140" s="192"/>
      <c r="J140" s="203">
        <f>BK140</f>
        <v>0</v>
      </c>
      <c r="K140" s="189"/>
      <c r="L140" s="194"/>
      <c r="M140" s="195"/>
      <c r="N140" s="196"/>
      <c r="O140" s="196"/>
      <c r="P140" s="197">
        <f>SUM(P141:P192)</f>
        <v>0</v>
      </c>
      <c r="Q140" s="196"/>
      <c r="R140" s="197">
        <f>SUM(R141:R192)</f>
        <v>0</v>
      </c>
      <c r="S140" s="196"/>
      <c r="T140" s="198">
        <f>SUM(T141:T192)</f>
        <v>0</v>
      </c>
      <c r="AR140" s="199" t="s">
        <v>86</v>
      </c>
      <c r="AT140" s="200" t="s">
        <v>77</v>
      </c>
      <c r="AU140" s="200" t="s">
        <v>86</v>
      </c>
      <c r="AY140" s="199" t="s">
        <v>164</v>
      </c>
      <c r="BK140" s="201">
        <f>SUM(BK141:BK192)</f>
        <v>0</v>
      </c>
    </row>
    <row r="141" spans="1:65" s="2" customFormat="1" ht="48" customHeight="1">
      <c r="A141" s="35"/>
      <c r="B141" s="36"/>
      <c r="C141" s="204" t="s">
        <v>86</v>
      </c>
      <c r="D141" s="204" t="s">
        <v>166</v>
      </c>
      <c r="E141" s="205" t="s">
        <v>167</v>
      </c>
      <c r="F141" s="206" t="s">
        <v>168</v>
      </c>
      <c r="G141" s="207" t="s">
        <v>169</v>
      </c>
      <c r="H141" s="208">
        <v>24.3</v>
      </c>
      <c r="I141" s="209"/>
      <c r="J141" s="210">
        <f>ROUND(I141*H141,2)</f>
        <v>0</v>
      </c>
      <c r="K141" s="206" t="s">
        <v>170</v>
      </c>
      <c r="L141" s="40"/>
      <c r="M141" s="211" t="s">
        <v>1</v>
      </c>
      <c r="N141" s="212" t="s">
        <v>43</v>
      </c>
      <c r="O141" s="72"/>
      <c r="P141" s="213">
        <f>O141*H141</f>
        <v>0</v>
      </c>
      <c r="Q141" s="213">
        <v>0</v>
      </c>
      <c r="R141" s="213">
        <f>Q141*H141</f>
        <v>0</v>
      </c>
      <c r="S141" s="213">
        <v>0</v>
      </c>
      <c r="T141" s="214">
        <f>S141*H141</f>
        <v>0</v>
      </c>
      <c r="U141" s="35"/>
      <c r="V141" s="35"/>
      <c r="W141" s="35"/>
      <c r="X141" s="35"/>
      <c r="Y141" s="35"/>
      <c r="Z141" s="35"/>
      <c r="AA141" s="35"/>
      <c r="AB141" s="35"/>
      <c r="AC141" s="35"/>
      <c r="AD141" s="35"/>
      <c r="AE141" s="35"/>
      <c r="AR141" s="215" t="s">
        <v>171</v>
      </c>
      <c r="AT141" s="215" t="s">
        <v>166</v>
      </c>
      <c r="AU141" s="215" t="s">
        <v>88</v>
      </c>
      <c r="AY141" s="18" t="s">
        <v>164</v>
      </c>
      <c r="BE141" s="216">
        <f>IF(N141="základní",J141,0)</f>
        <v>0</v>
      </c>
      <c r="BF141" s="216">
        <f>IF(N141="snížená",J141,0)</f>
        <v>0</v>
      </c>
      <c r="BG141" s="216">
        <f>IF(N141="zákl. přenesená",J141,0)</f>
        <v>0</v>
      </c>
      <c r="BH141" s="216">
        <f>IF(N141="sníž. přenesená",J141,0)</f>
        <v>0</v>
      </c>
      <c r="BI141" s="216">
        <f>IF(N141="nulová",J141,0)</f>
        <v>0</v>
      </c>
      <c r="BJ141" s="18" t="s">
        <v>86</v>
      </c>
      <c r="BK141" s="216">
        <f>ROUND(I141*H141,2)</f>
        <v>0</v>
      </c>
      <c r="BL141" s="18" t="s">
        <v>171</v>
      </c>
      <c r="BM141" s="215" t="s">
        <v>172</v>
      </c>
    </row>
    <row r="142" spans="1:65" s="2" customFormat="1" ht="234">
      <c r="A142" s="35"/>
      <c r="B142" s="36"/>
      <c r="C142" s="37"/>
      <c r="D142" s="217" t="s">
        <v>173</v>
      </c>
      <c r="E142" s="37"/>
      <c r="F142" s="218" t="s">
        <v>174</v>
      </c>
      <c r="G142" s="37"/>
      <c r="H142" s="37"/>
      <c r="I142" s="116"/>
      <c r="J142" s="37"/>
      <c r="K142" s="37"/>
      <c r="L142" s="40"/>
      <c r="M142" s="219"/>
      <c r="N142" s="220"/>
      <c r="O142" s="72"/>
      <c r="P142" s="72"/>
      <c r="Q142" s="72"/>
      <c r="R142" s="72"/>
      <c r="S142" s="72"/>
      <c r="T142" s="73"/>
      <c r="U142" s="35"/>
      <c r="V142" s="35"/>
      <c r="W142" s="35"/>
      <c r="X142" s="35"/>
      <c r="Y142" s="35"/>
      <c r="Z142" s="35"/>
      <c r="AA142" s="35"/>
      <c r="AB142" s="35"/>
      <c r="AC142" s="35"/>
      <c r="AD142" s="35"/>
      <c r="AE142" s="35"/>
      <c r="AT142" s="18" t="s">
        <v>173</v>
      </c>
      <c r="AU142" s="18" t="s">
        <v>88</v>
      </c>
    </row>
    <row r="143" spans="1:65" s="13" customFormat="1" ht="11.25">
      <c r="B143" s="221"/>
      <c r="C143" s="222"/>
      <c r="D143" s="217" t="s">
        <v>175</v>
      </c>
      <c r="E143" s="223" t="s">
        <v>1</v>
      </c>
      <c r="F143" s="224" t="s">
        <v>176</v>
      </c>
      <c r="G143" s="222"/>
      <c r="H143" s="225">
        <v>24.3</v>
      </c>
      <c r="I143" s="226"/>
      <c r="J143" s="222"/>
      <c r="K143" s="222"/>
      <c r="L143" s="227"/>
      <c r="M143" s="228"/>
      <c r="N143" s="229"/>
      <c r="O143" s="229"/>
      <c r="P143" s="229"/>
      <c r="Q143" s="229"/>
      <c r="R143" s="229"/>
      <c r="S143" s="229"/>
      <c r="T143" s="230"/>
      <c r="AT143" s="231" t="s">
        <v>175</v>
      </c>
      <c r="AU143" s="231" t="s">
        <v>88</v>
      </c>
      <c r="AV143" s="13" t="s">
        <v>88</v>
      </c>
      <c r="AW143" s="13" t="s">
        <v>33</v>
      </c>
      <c r="AX143" s="13" t="s">
        <v>86</v>
      </c>
      <c r="AY143" s="231" t="s">
        <v>164</v>
      </c>
    </row>
    <row r="144" spans="1:65" s="2" customFormat="1" ht="36" customHeight="1">
      <c r="A144" s="35"/>
      <c r="B144" s="36"/>
      <c r="C144" s="204" t="s">
        <v>88</v>
      </c>
      <c r="D144" s="204" t="s">
        <v>166</v>
      </c>
      <c r="E144" s="205" t="s">
        <v>177</v>
      </c>
      <c r="F144" s="206" t="s">
        <v>178</v>
      </c>
      <c r="G144" s="207" t="s">
        <v>169</v>
      </c>
      <c r="H144" s="208">
        <v>45.905000000000001</v>
      </c>
      <c r="I144" s="209"/>
      <c r="J144" s="210">
        <f>ROUND(I144*H144,2)</f>
        <v>0</v>
      </c>
      <c r="K144" s="206" t="s">
        <v>170</v>
      </c>
      <c r="L144" s="40"/>
      <c r="M144" s="211" t="s">
        <v>1</v>
      </c>
      <c r="N144" s="212" t="s">
        <v>43</v>
      </c>
      <c r="O144" s="72"/>
      <c r="P144" s="213">
        <f>O144*H144</f>
        <v>0</v>
      </c>
      <c r="Q144" s="213">
        <v>0</v>
      </c>
      <c r="R144" s="213">
        <f>Q144*H144</f>
        <v>0</v>
      </c>
      <c r="S144" s="213">
        <v>0</v>
      </c>
      <c r="T144" s="214">
        <f>S144*H144</f>
        <v>0</v>
      </c>
      <c r="U144" s="35"/>
      <c r="V144" s="35"/>
      <c r="W144" s="35"/>
      <c r="X144" s="35"/>
      <c r="Y144" s="35"/>
      <c r="Z144" s="35"/>
      <c r="AA144" s="35"/>
      <c r="AB144" s="35"/>
      <c r="AC144" s="35"/>
      <c r="AD144" s="35"/>
      <c r="AE144" s="35"/>
      <c r="AR144" s="215" t="s">
        <v>171</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171</v>
      </c>
      <c r="BM144" s="215" t="s">
        <v>179</v>
      </c>
    </row>
    <row r="145" spans="1:65" s="2" customFormat="1" ht="204.75">
      <c r="A145" s="35"/>
      <c r="B145" s="36"/>
      <c r="C145" s="37"/>
      <c r="D145" s="217" t="s">
        <v>173</v>
      </c>
      <c r="E145" s="37"/>
      <c r="F145" s="218" t="s">
        <v>180</v>
      </c>
      <c r="G145" s="37"/>
      <c r="H145" s="37"/>
      <c r="I145" s="116"/>
      <c r="J145" s="37"/>
      <c r="K145" s="37"/>
      <c r="L145" s="40"/>
      <c r="M145" s="219"/>
      <c r="N145" s="220"/>
      <c r="O145" s="72"/>
      <c r="P145" s="72"/>
      <c r="Q145" s="72"/>
      <c r="R145" s="72"/>
      <c r="S145" s="72"/>
      <c r="T145" s="73"/>
      <c r="U145" s="35"/>
      <c r="V145" s="35"/>
      <c r="W145" s="35"/>
      <c r="X145" s="35"/>
      <c r="Y145" s="35"/>
      <c r="Z145" s="35"/>
      <c r="AA145" s="35"/>
      <c r="AB145" s="35"/>
      <c r="AC145" s="35"/>
      <c r="AD145" s="35"/>
      <c r="AE145" s="35"/>
      <c r="AT145" s="18" t="s">
        <v>173</v>
      </c>
      <c r="AU145" s="18" t="s">
        <v>88</v>
      </c>
    </row>
    <row r="146" spans="1:65" s="14" customFormat="1" ht="11.25">
      <c r="B146" s="232"/>
      <c r="C146" s="233"/>
      <c r="D146" s="217" t="s">
        <v>175</v>
      </c>
      <c r="E146" s="234" t="s">
        <v>1</v>
      </c>
      <c r="F146" s="235" t="s">
        <v>181</v>
      </c>
      <c r="G146" s="233"/>
      <c r="H146" s="234" t="s">
        <v>1</v>
      </c>
      <c r="I146" s="236"/>
      <c r="J146" s="233"/>
      <c r="K146" s="233"/>
      <c r="L146" s="237"/>
      <c r="M146" s="238"/>
      <c r="N146" s="239"/>
      <c r="O146" s="239"/>
      <c r="P146" s="239"/>
      <c r="Q146" s="239"/>
      <c r="R146" s="239"/>
      <c r="S146" s="239"/>
      <c r="T146" s="240"/>
      <c r="AT146" s="241" t="s">
        <v>175</v>
      </c>
      <c r="AU146" s="241" t="s">
        <v>88</v>
      </c>
      <c r="AV146" s="14" t="s">
        <v>86</v>
      </c>
      <c r="AW146" s="14" t="s">
        <v>33</v>
      </c>
      <c r="AX146" s="14" t="s">
        <v>78</v>
      </c>
      <c r="AY146" s="241" t="s">
        <v>164</v>
      </c>
    </row>
    <row r="147" spans="1:65" s="13" customFormat="1" ht="11.25">
      <c r="B147" s="221"/>
      <c r="C147" s="222"/>
      <c r="D147" s="217" t="s">
        <v>175</v>
      </c>
      <c r="E147" s="223" t="s">
        <v>1</v>
      </c>
      <c r="F147" s="224" t="s">
        <v>182</v>
      </c>
      <c r="G147" s="222"/>
      <c r="H147" s="225">
        <v>45.905000000000001</v>
      </c>
      <c r="I147" s="226"/>
      <c r="J147" s="222"/>
      <c r="K147" s="222"/>
      <c r="L147" s="227"/>
      <c r="M147" s="228"/>
      <c r="N147" s="229"/>
      <c r="O147" s="229"/>
      <c r="P147" s="229"/>
      <c r="Q147" s="229"/>
      <c r="R147" s="229"/>
      <c r="S147" s="229"/>
      <c r="T147" s="230"/>
      <c r="AT147" s="231" t="s">
        <v>175</v>
      </c>
      <c r="AU147" s="231" t="s">
        <v>88</v>
      </c>
      <c r="AV147" s="13" t="s">
        <v>88</v>
      </c>
      <c r="AW147" s="13" t="s">
        <v>33</v>
      </c>
      <c r="AX147" s="13" t="s">
        <v>86</v>
      </c>
      <c r="AY147" s="231" t="s">
        <v>164</v>
      </c>
    </row>
    <row r="148" spans="1:65" s="2" customFormat="1" ht="36" customHeight="1">
      <c r="A148" s="35"/>
      <c r="B148" s="36"/>
      <c r="C148" s="204" t="s">
        <v>183</v>
      </c>
      <c r="D148" s="204" t="s">
        <v>166</v>
      </c>
      <c r="E148" s="205" t="s">
        <v>184</v>
      </c>
      <c r="F148" s="206" t="s">
        <v>185</v>
      </c>
      <c r="G148" s="207" t="s">
        <v>169</v>
      </c>
      <c r="H148" s="208">
        <v>22.952999999999999</v>
      </c>
      <c r="I148" s="209"/>
      <c r="J148" s="210">
        <f>ROUND(I148*H148,2)</f>
        <v>0</v>
      </c>
      <c r="K148" s="206" t="s">
        <v>170</v>
      </c>
      <c r="L148" s="40"/>
      <c r="M148" s="211" t="s">
        <v>1</v>
      </c>
      <c r="N148" s="212" t="s">
        <v>43</v>
      </c>
      <c r="O148" s="72"/>
      <c r="P148" s="213">
        <f>O148*H148</f>
        <v>0</v>
      </c>
      <c r="Q148" s="213">
        <v>0</v>
      </c>
      <c r="R148" s="213">
        <f>Q148*H148</f>
        <v>0</v>
      </c>
      <c r="S148" s="213">
        <v>0</v>
      </c>
      <c r="T148" s="214">
        <f>S148*H148</f>
        <v>0</v>
      </c>
      <c r="U148" s="35"/>
      <c r="V148" s="35"/>
      <c r="W148" s="35"/>
      <c r="X148" s="35"/>
      <c r="Y148" s="35"/>
      <c r="Z148" s="35"/>
      <c r="AA148" s="35"/>
      <c r="AB148" s="35"/>
      <c r="AC148" s="35"/>
      <c r="AD148" s="35"/>
      <c r="AE148" s="35"/>
      <c r="AR148" s="215" t="s">
        <v>171</v>
      </c>
      <c r="AT148" s="215" t="s">
        <v>166</v>
      </c>
      <c r="AU148" s="215" t="s">
        <v>88</v>
      </c>
      <c r="AY148" s="18" t="s">
        <v>164</v>
      </c>
      <c r="BE148" s="216">
        <f>IF(N148="základní",J148,0)</f>
        <v>0</v>
      </c>
      <c r="BF148" s="216">
        <f>IF(N148="snížená",J148,0)</f>
        <v>0</v>
      </c>
      <c r="BG148" s="216">
        <f>IF(N148="zákl. přenesená",J148,0)</f>
        <v>0</v>
      </c>
      <c r="BH148" s="216">
        <f>IF(N148="sníž. přenesená",J148,0)</f>
        <v>0</v>
      </c>
      <c r="BI148" s="216">
        <f>IF(N148="nulová",J148,0)</f>
        <v>0</v>
      </c>
      <c r="BJ148" s="18" t="s">
        <v>86</v>
      </c>
      <c r="BK148" s="216">
        <f>ROUND(I148*H148,2)</f>
        <v>0</v>
      </c>
      <c r="BL148" s="18" t="s">
        <v>171</v>
      </c>
      <c r="BM148" s="215" t="s">
        <v>186</v>
      </c>
    </row>
    <row r="149" spans="1:65" s="2" customFormat="1" ht="204.75">
      <c r="A149" s="35"/>
      <c r="B149" s="36"/>
      <c r="C149" s="37"/>
      <c r="D149" s="217" t="s">
        <v>173</v>
      </c>
      <c r="E149" s="37"/>
      <c r="F149" s="218" t="s">
        <v>180</v>
      </c>
      <c r="G149" s="37"/>
      <c r="H149" s="37"/>
      <c r="I149" s="116"/>
      <c r="J149" s="37"/>
      <c r="K149" s="37"/>
      <c r="L149" s="40"/>
      <c r="M149" s="219"/>
      <c r="N149" s="220"/>
      <c r="O149" s="72"/>
      <c r="P149" s="72"/>
      <c r="Q149" s="72"/>
      <c r="R149" s="72"/>
      <c r="S149" s="72"/>
      <c r="T149" s="73"/>
      <c r="U149" s="35"/>
      <c r="V149" s="35"/>
      <c r="W149" s="35"/>
      <c r="X149" s="35"/>
      <c r="Y149" s="35"/>
      <c r="Z149" s="35"/>
      <c r="AA149" s="35"/>
      <c r="AB149" s="35"/>
      <c r="AC149" s="35"/>
      <c r="AD149" s="35"/>
      <c r="AE149" s="35"/>
      <c r="AT149" s="18" t="s">
        <v>173</v>
      </c>
      <c r="AU149" s="18" t="s">
        <v>88</v>
      </c>
    </row>
    <row r="150" spans="1:65" s="14" customFormat="1" ht="11.25">
      <c r="B150" s="232"/>
      <c r="C150" s="233"/>
      <c r="D150" s="217" t="s">
        <v>175</v>
      </c>
      <c r="E150" s="234" t="s">
        <v>1</v>
      </c>
      <c r="F150" s="235" t="s">
        <v>187</v>
      </c>
      <c r="G150" s="233"/>
      <c r="H150" s="234" t="s">
        <v>1</v>
      </c>
      <c r="I150" s="236"/>
      <c r="J150" s="233"/>
      <c r="K150" s="233"/>
      <c r="L150" s="237"/>
      <c r="M150" s="238"/>
      <c r="N150" s="239"/>
      <c r="O150" s="239"/>
      <c r="P150" s="239"/>
      <c r="Q150" s="239"/>
      <c r="R150" s="239"/>
      <c r="S150" s="239"/>
      <c r="T150" s="240"/>
      <c r="AT150" s="241" t="s">
        <v>175</v>
      </c>
      <c r="AU150" s="241" t="s">
        <v>88</v>
      </c>
      <c r="AV150" s="14" t="s">
        <v>86</v>
      </c>
      <c r="AW150" s="14" t="s">
        <v>33</v>
      </c>
      <c r="AX150" s="14" t="s">
        <v>78</v>
      </c>
      <c r="AY150" s="241" t="s">
        <v>164</v>
      </c>
    </row>
    <row r="151" spans="1:65" s="13" customFormat="1" ht="11.25">
      <c r="B151" s="221"/>
      <c r="C151" s="222"/>
      <c r="D151" s="217" t="s">
        <v>175</v>
      </c>
      <c r="E151" s="223" t="s">
        <v>1</v>
      </c>
      <c r="F151" s="224" t="s">
        <v>188</v>
      </c>
      <c r="G151" s="222"/>
      <c r="H151" s="225">
        <v>22.952999999999999</v>
      </c>
      <c r="I151" s="226"/>
      <c r="J151" s="222"/>
      <c r="K151" s="222"/>
      <c r="L151" s="227"/>
      <c r="M151" s="228"/>
      <c r="N151" s="229"/>
      <c r="O151" s="229"/>
      <c r="P151" s="229"/>
      <c r="Q151" s="229"/>
      <c r="R151" s="229"/>
      <c r="S151" s="229"/>
      <c r="T151" s="230"/>
      <c r="AT151" s="231" t="s">
        <v>175</v>
      </c>
      <c r="AU151" s="231" t="s">
        <v>88</v>
      </c>
      <c r="AV151" s="13" t="s">
        <v>88</v>
      </c>
      <c r="AW151" s="13" t="s">
        <v>33</v>
      </c>
      <c r="AX151" s="13" t="s">
        <v>86</v>
      </c>
      <c r="AY151" s="231" t="s">
        <v>164</v>
      </c>
    </row>
    <row r="152" spans="1:65" s="2" customFormat="1" ht="48" customHeight="1">
      <c r="A152" s="35"/>
      <c r="B152" s="36"/>
      <c r="C152" s="204" t="s">
        <v>171</v>
      </c>
      <c r="D152" s="204" t="s">
        <v>166</v>
      </c>
      <c r="E152" s="205" t="s">
        <v>189</v>
      </c>
      <c r="F152" s="206" t="s">
        <v>190</v>
      </c>
      <c r="G152" s="207" t="s">
        <v>169</v>
      </c>
      <c r="H152" s="208">
        <v>1.89</v>
      </c>
      <c r="I152" s="209"/>
      <c r="J152" s="210">
        <f>ROUND(I152*H152,2)</f>
        <v>0</v>
      </c>
      <c r="K152" s="206" t="s">
        <v>170</v>
      </c>
      <c r="L152" s="40"/>
      <c r="M152" s="211" t="s">
        <v>1</v>
      </c>
      <c r="N152" s="212" t="s">
        <v>43</v>
      </c>
      <c r="O152" s="72"/>
      <c r="P152" s="213">
        <f>O152*H152</f>
        <v>0</v>
      </c>
      <c r="Q152" s="213">
        <v>0</v>
      </c>
      <c r="R152" s="213">
        <f>Q152*H152</f>
        <v>0</v>
      </c>
      <c r="S152" s="213">
        <v>0</v>
      </c>
      <c r="T152" s="214">
        <f>S152*H152</f>
        <v>0</v>
      </c>
      <c r="U152" s="35"/>
      <c r="V152" s="35"/>
      <c r="W152" s="35"/>
      <c r="X152" s="35"/>
      <c r="Y152" s="35"/>
      <c r="Z152" s="35"/>
      <c r="AA152" s="35"/>
      <c r="AB152" s="35"/>
      <c r="AC152" s="35"/>
      <c r="AD152" s="35"/>
      <c r="AE152" s="35"/>
      <c r="AR152" s="215" t="s">
        <v>171</v>
      </c>
      <c r="AT152" s="215" t="s">
        <v>166</v>
      </c>
      <c r="AU152" s="215" t="s">
        <v>88</v>
      </c>
      <c r="AY152" s="18" t="s">
        <v>164</v>
      </c>
      <c r="BE152" s="216">
        <f>IF(N152="základní",J152,0)</f>
        <v>0</v>
      </c>
      <c r="BF152" s="216">
        <f>IF(N152="snížená",J152,0)</f>
        <v>0</v>
      </c>
      <c r="BG152" s="216">
        <f>IF(N152="zákl. přenesená",J152,0)</f>
        <v>0</v>
      </c>
      <c r="BH152" s="216">
        <f>IF(N152="sníž. přenesená",J152,0)</f>
        <v>0</v>
      </c>
      <c r="BI152" s="216">
        <f>IF(N152="nulová",J152,0)</f>
        <v>0</v>
      </c>
      <c r="BJ152" s="18" t="s">
        <v>86</v>
      </c>
      <c r="BK152" s="216">
        <f>ROUND(I152*H152,2)</f>
        <v>0</v>
      </c>
      <c r="BL152" s="18" t="s">
        <v>171</v>
      </c>
      <c r="BM152" s="215" t="s">
        <v>191</v>
      </c>
    </row>
    <row r="153" spans="1:65" s="2" customFormat="1" ht="58.5">
      <c r="A153" s="35"/>
      <c r="B153" s="36"/>
      <c r="C153" s="37"/>
      <c r="D153" s="217" t="s">
        <v>173</v>
      </c>
      <c r="E153" s="37"/>
      <c r="F153" s="218" t="s">
        <v>192</v>
      </c>
      <c r="G153" s="37"/>
      <c r="H153" s="37"/>
      <c r="I153" s="116"/>
      <c r="J153" s="37"/>
      <c r="K153" s="37"/>
      <c r="L153" s="40"/>
      <c r="M153" s="219"/>
      <c r="N153" s="220"/>
      <c r="O153" s="72"/>
      <c r="P153" s="72"/>
      <c r="Q153" s="72"/>
      <c r="R153" s="72"/>
      <c r="S153" s="72"/>
      <c r="T153" s="73"/>
      <c r="U153" s="35"/>
      <c r="V153" s="35"/>
      <c r="W153" s="35"/>
      <c r="X153" s="35"/>
      <c r="Y153" s="35"/>
      <c r="Z153" s="35"/>
      <c r="AA153" s="35"/>
      <c r="AB153" s="35"/>
      <c r="AC153" s="35"/>
      <c r="AD153" s="35"/>
      <c r="AE153" s="35"/>
      <c r="AT153" s="18" t="s">
        <v>173</v>
      </c>
      <c r="AU153" s="18" t="s">
        <v>88</v>
      </c>
    </row>
    <row r="154" spans="1:65" s="14" customFormat="1" ht="11.25">
      <c r="B154" s="232"/>
      <c r="C154" s="233"/>
      <c r="D154" s="217" t="s">
        <v>175</v>
      </c>
      <c r="E154" s="234" t="s">
        <v>1</v>
      </c>
      <c r="F154" s="235" t="s">
        <v>193</v>
      </c>
      <c r="G154" s="233"/>
      <c r="H154" s="234" t="s">
        <v>1</v>
      </c>
      <c r="I154" s="236"/>
      <c r="J154" s="233"/>
      <c r="K154" s="233"/>
      <c r="L154" s="237"/>
      <c r="M154" s="238"/>
      <c r="N154" s="239"/>
      <c r="O154" s="239"/>
      <c r="P154" s="239"/>
      <c r="Q154" s="239"/>
      <c r="R154" s="239"/>
      <c r="S154" s="239"/>
      <c r="T154" s="240"/>
      <c r="AT154" s="241" t="s">
        <v>175</v>
      </c>
      <c r="AU154" s="241" t="s">
        <v>88</v>
      </c>
      <c r="AV154" s="14" t="s">
        <v>86</v>
      </c>
      <c r="AW154" s="14" t="s">
        <v>33</v>
      </c>
      <c r="AX154" s="14" t="s">
        <v>78</v>
      </c>
      <c r="AY154" s="241" t="s">
        <v>164</v>
      </c>
    </row>
    <row r="155" spans="1:65" s="13" customFormat="1" ht="11.25">
      <c r="B155" s="221"/>
      <c r="C155" s="222"/>
      <c r="D155" s="217" t="s">
        <v>175</v>
      </c>
      <c r="E155" s="223" t="s">
        <v>1</v>
      </c>
      <c r="F155" s="224" t="s">
        <v>194</v>
      </c>
      <c r="G155" s="222"/>
      <c r="H155" s="225">
        <v>1.89</v>
      </c>
      <c r="I155" s="226"/>
      <c r="J155" s="222"/>
      <c r="K155" s="222"/>
      <c r="L155" s="227"/>
      <c r="M155" s="228"/>
      <c r="N155" s="229"/>
      <c r="O155" s="229"/>
      <c r="P155" s="229"/>
      <c r="Q155" s="229"/>
      <c r="R155" s="229"/>
      <c r="S155" s="229"/>
      <c r="T155" s="230"/>
      <c r="AT155" s="231" t="s">
        <v>175</v>
      </c>
      <c r="AU155" s="231" t="s">
        <v>88</v>
      </c>
      <c r="AV155" s="13" t="s">
        <v>88</v>
      </c>
      <c r="AW155" s="13" t="s">
        <v>33</v>
      </c>
      <c r="AX155" s="13" t="s">
        <v>86</v>
      </c>
      <c r="AY155" s="231" t="s">
        <v>164</v>
      </c>
    </row>
    <row r="156" spans="1:65" s="2" customFormat="1" ht="60" customHeight="1">
      <c r="A156" s="35"/>
      <c r="B156" s="36"/>
      <c r="C156" s="204" t="s">
        <v>195</v>
      </c>
      <c r="D156" s="204" t="s">
        <v>166</v>
      </c>
      <c r="E156" s="205" t="s">
        <v>196</v>
      </c>
      <c r="F156" s="206" t="s">
        <v>197</v>
      </c>
      <c r="G156" s="207" t="s">
        <v>169</v>
      </c>
      <c r="H156" s="208">
        <v>1.89</v>
      </c>
      <c r="I156" s="209"/>
      <c r="J156" s="210">
        <f>ROUND(I156*H156,2)</f>
        <v>0</v>
      </c>
      <c r="K156" s="206" t="s">
        <v>170</v>
      </c>
      <c r="L156" s="40"/>
      <c r="M156" s="211" t="s">
        <v>1</v>
      </c>
      <c r="N156" s="212" t="s">
        <v>43</v>
      </c>
      <c r="O156" s="72"/>
      <c r="P156" s="213">
        <f>O156*H156</f>
        <v>0</v>
      </c>
      <c r="Q156" s="213">
        <v>0</v>
      </c>
      <c r="R156" s="213">
        <f>Q156*H156</f>
        <v>0</v>
      </c>
      <c r="S156" s="213">
        <v>0</v>
      </c>
      <c r="T156" s="214">
        <f>S156*H156</f>
        <v>0</v>
      </c>
      <c r="U156" s="35"/>
      <c r="V156" s="35"/>
      <c r="W156" s="35"/>
      <c r="X156" s="35"/>
      <c r="Y156" s="35"/>
      <c r="Z156" s="35"/>
      <c r="AA156" s="35"/>
      <c r="AB156" s="35"/>
      <c r="AC156" s="35"/>
      <c r="AD156" s="35"/>
      <c r="AE156" s="35"/>
      <c r="AR156" s="215" t="s">
        <v>171</v>
      </c>
      <c r="AT156" s="215" t="s">
        <v>166</v>
      </c>
      <c r="AU156" s="215" t="s">
        <v>88</v>
      </c>
      <c r="AY156" s="18" t="s">
        <v>164</v>
      </c>
      <c r="BE156" s="216">
        <f>IF(N156="základní",J156,0)</f>
        <v>0</v>
      </c>
      <c r="BF156" s="216">
        <f>IF(N156="snížená",J156,0)</f>
        <v>0</v>
      </c>
      <c r="BG156" s="216">
        <f>IF(N156="zákl. přenesená",J156,0)</f>
        <v>0</v>
      </c>
      <c r="BH156" s="216">
        <f>IF(N156="sníž. přenesená",J156,0)</f>
        <v>0</v>
      </c>
      <c r="BI156" s="216">
        <f>IF(N156="nulová",J156,0)</f>
        <v>0</v>
      </c>
      <c r="BJ156" s="18" t="s">
        <v>86</v>
      </c>
      <c r="BK156" s="216">
        <f>ROUND(I156*H156,2)</f>
        <v>0</v>
      </c>
      <c r="BL156" s="18" t="s">
        <v>171</v>
      </c>
      <c r="BM156" s="215" t="s">
        <v>198</v>
      </c>
    </row>
    <row r="157" spans="1:65" s="2" customFormat="1" ht="58.5">
      <c r="A157" s="35"/>
      <c r="B157" s="36"/>
      <c r="C157" s="37"/>
      <c r="D157" s="217" t="s">
        <v>173</v>
      </c>
      <c r="E157" s="37"/>
      <c r="F157" s="218" t="s">
        <v>192</v>
      </c>
      <c r="G157" s="37"/>
      <c r="H157" s="37"/>
      <c r="I157" s="116"/>
      <c r="J157" s="37"/>
      <c r="K157" s="37"/>
      <c r="L157" s="40"/>
      <c r="M157" s="219"/>
      <c r="N157" s="220"/>
      <c r="O157" s="72"/>
      <c r="P157" s="72"/>
      <c r="Q157" s="72"/>
      <c r="R157" s="72"/>
      <c r="S157" s="72"/>
      <c r="T157" s="73"/>
      <c r="U157" s="35"/>
      <c r="V157" s="35"/>
      <c r="W157" s="35"/>
      <c r="X157" s="35"/>
      <c r="Y157" s="35"/>
      <c r="Z157" s="35"/>
      <c r="AA157" s="35"/>
      <c r="AB157" s="35"/>
      <c r="AC157" s="35"/>
      <c r="AD157" s="35"/>
      <c r="AE157" s="35"/>
      <c r="AT157" s="18" t="s">
        <v>173</v>
      </c>
      <c r="AU157" s="18" t="s">
        <v>88</v>
      </c>
    </row>
    <row r="158" spans="1:65" s="2" customFormat="1" ht="48" customHeight="1">
      <c r="A158" s="35"/>
      <c r="B158" s="36"/>
      <c r="C158" s="204" t="s">
        <v>199</v>
      </c>
      <c r="D158" s="204" t="s">
        <v>166</v>
      </c>
      <c r="E158" s="205" t="s">
        <v>200</v>
      </c>
      <c r="F158" s="206" t="s">
        <v>201</v>
      </c>
      <c r="G158" s="207" t="s">
        <v>169</v>
      </c>
      <c r="H158" s="208">
        <v>27.512</v>
      </c>
      <c r="I158" s="209"/>
      <c r="J158" s="210">
        <f>ROUND(I158*H158,2)</f>
        <v>0</v>
      </c>
      <c r="K158" s="206" t="s">
        <v>170</v>
      </c>
      <c r="L158" s="40"/>
      <c r="M158" s="211" t="s">
        <v>1</v>
      </c>
      <c r="N158" s="212" t="s">
        <v>43</v>
      </c>
      <c r="O158" s="72"/>
      <c r="P158" s="213">
        <f>O158*H158</f>
        <v>0</v>
      </c>
      <c r="Q158" s="213">
        <v>0</v>
      </c>
      <c r="R158" s="213">
        <f>Q158*H158</f>
        <v>0</v>
      </c>
      <c r="S158" s="213">
        <v>0</v>
      </c>
      <c r="T158" s="214">
        <f>S158*H158</f>
        <v>0</v>
      </c>
      <c r="U158" s="35"/>
      <c r="V158" s="35"/>
      <c r="W158" s="35"/>
      <c r="X158" s="35"/>
      <c r="Y158" s="35"/>
      <c r="Z158" s="35"/>
      <c r="AA158" s="35"/>
      <c r="AB158" s="35"/>
      <c r="AC158" s="35"/>
      <c r="AD158" s="35"/>
      <c r="AE158" s="35"/>
      <c r="AR158" s="215" t="s">
        <v>171</v>
      </c>
      <c r="AT158" s="215" t="s">
        <v>166</v>
      </c>
      <c r="AU158" s="215" t="s">
        <v>88</v>
      </c>
      <c r="AY158" s="18" t="s">
        <v>164</v>
      </c>
      <c r="BE158" s="216">
        <f>IF(N158="základní",J158,0)</f>
        <v>0</v>
      </c>
      <c r="BF158" s="216">
        <f>IF(N158="snížená",J158,0)</f>
        <v>0</v>
      </c>
      <c r="BG158" s="216">
        <f>IF(N158="zákl. přenesená",J158,0)</f>
        <v>0</v>
      </c>
      <c r="BH158" s="216">
        <f>IF(N158="sníž. přenesená",J158,0)</f>
        <v>0</v>
      </c>
      <c r="BI158" s="216">
        <f>IF(N158="nulová",J158,0)</f>
        <v>0</v>
      </c>
      <c r="BJ158" s="18" t="s">
        <v>86</v>
      </c>
      <c r="BK158" s="216">
        <f>ROUND(I158*H158,2)</f>
        <v>0</v>
      </c>
      <c r="BL158" s="18" t="s">
        <v>171</v>
      </c>
      <c r="BM158" s="215" t="s">
        <v>202</v>
      </c>
    </row>
    <row r="159" spans="1:65" s="2" customFormat="1" ht="58.5">
      <c r="A159" s="35"/>
      <c r="B159" s="36"/>
      <c r="C159" s="37"/>
      <c r="D159" s="217" t="s">
        <v>173</v>
      </c>
      <c r="E159" s="37"/>
      <c r="F159" s="218" t="s">
        <v>203</v>
      </c>
      <c r="G159" s="37"/>
      <c r="H159" s="37"/>
      <c r="I159" s="116"/>
      <c r="J159" s="37"/>
      <c r="K159" s="37"/>
      <c r="L159" s="40"/>
      <c r="M159" s="219"/>
      <c r="N159" s="220"/>
      <c r="O159" s="72"/>
      <c r="P159" s="72"/>
      <c r="Q159" s="72"/>
      <c r="R159" s="72"/>
      <c r="S159" s="72"/>
      <c r="T159" s="73"/>
      <c r="U159" s="35"/>
      <c r="V159" s="35"/>
      <c r="W159" s="35"/>
      <c r="X159" s="35"/>
      <c r="Y159" s="35"/>
      <c r="Z159" s="35"/>
      <c r="AA159" s="35"/>
      <c r="AB159" s="35"/>
      <c r="AC159" s="35"/>
      <c r="AD159" s="35"/>
      <c r="AE159" s="35"/>
      <c r="AT159" s="18" t="s">
        <v>173</v>
      </c>
      <c r="AU159" s="18" t="s">
        <v>88</v>
      </c>
    </row>
    <row r="160" spans="1:65" s="14" customFormat="1" ht="11.25">
      <c r="B160" s="232"/>
      <c r="C160" s="233"/>
      <c r="D160" s="217" t="s">
        <v>175</v>
      </c>
      <c r="E160" s="234" t="s">
        <v>1</v>
      </c>
      <c r="F160" s="235" t="s">
        <v>204</v>
      </c>
      <c r="G160" s="233"/>
      <c r="H160" s="234" t="s">
        <v>1</v>
      </c>
      <c r="I160" s="236"/>
      <c r="J160" s="233"/>
      <c r="K160" s="233"/>
      <c r="L160" s="237"/>
      <c r="M160" s="238"/>
      <c r="N160" s="239"/>
      <c r="O160" s="239"/>
      <c r="P160" s="239"/>
      <c r="Q160" s="239"/>
      <c r="R160" s="239"/>
      <c r="S160" s="239"/>
      <c r="T160" s="240"/>
      <c r="AT160" s="241" t="s">
        <v>175</v>
      </c>
      <c r="AU160" s="241" t="s">
        <v>88</v>
      </c>
      <c r="AV160" s="14" t="s">
        <v>86</v>
      </c>
      <c r="AW160" s="14" t="s">
        <v>33</v>
      </c>
      <c r="AX160" s="14" t="s">
        <v>78</v>
      </c>
      <c r="AY160" s="241" t="s">
        <v>164</v>
      </c>
    </row>
    <row r="161" spans="1:65" s="13" customFormat="1" ht="11.25">
      <c r="B161" s="221"/>
      <c r="C161" s="222"/>
      <c r="D161" s="217" t="s">
        <v>175</v>
      </c>
      <c r="E161" s="223" t="s">
        <v>1</v>
      </c>
      <c r="F161" s="224" t="s">
        <v>205</v>
      </c>
      <c r="G161" s="222"/>
      <c r="H161" s="225">
        <v>27.094000000000001</v>
      </c>
      <c r="I161" s="226"/>
      <c r="J161" s="222"/>
      <c r="K161" s="222"/>
      <c r="L161" s="227"/>
      <c r="M161" s="228"/>
      <c r="N161" s="229"/>
      <c r="O161" s="229"/>
      <c r="P161" s="229"/>
      <c r="Q161" s="229"/>
      <c r="R161" s="229"/>
      <c r="S161" s="229"/>
      <c r="T161" s="230"/>
      <c r="AT161" s="231" t="s">
        <v>175</v>
      </c>
      <c r="AU161" s="231" t="s">
        <v>88</v>
      </c>
      <c r="AV161" s="13" t="s">
        <v>88</v>
      </c>
      <c r="AW161" s="13" t="s">
        <v>33</v>
      </c>
      <c r="AX161" s="13" t="s">
        <v>78</v>
      </c>
      <c r="AY161" s="231" t="s">
        <v>164</v>
      </c>
    </row>
    <row r="162" spans="1:65" s="13" customFormat="1" ht="11.25">
      <c r="B162" s="221"/>
      <c r="C162" s="222"/>
      <c r="D162" s="217" t="s">
        <v>175</v>
      </c>
      <c r="E162" s="223" t="s">
        <v>1</v>
      </c>
      <c r="F162" s="224" t="s">
        <v>206</v>
      </c>
      <c r="G162" s="222"/>
      <c r="H162" s="225">
        <v>0.41799999999999998</v>
      </c>
      <c r="I162" s="226"/>
      <c r="J162" s="222"/>
      <c r="K162" s="222"/>
      <c r="L162" s="227"/>
      <c r="M162" s="228"/>
      <c r="N162" s="229"/>
      <c r="O162" s="229"/>
      <c r="P162" s="229"/>
      <c r="Q162" s="229"/>
      <c r="R162" s="229"/>
      <c r="S162" s="229"/>
      <c r="T162" s="230"/>
      <c r="AT162" s="231" t="s">
        <v>175</v>
      </c>
      <c r="AU162" s="231" t="s">
        <v>88</v>
      </c>
      <c r="AV162" s="13" t="s">
        <v>88</v>
      </c>
      <c r="AW162" s="13" t="s">
        <v>33</v>
      </c>
      <c r="AX162" s="13" t="s">
        <v>78</v>
      </c>
      <c r="AY162" s="231" t="s">
        <v>164</v>
      </c>
    </row>
    <row r="163" spans="1:65" s="15" customFormat="1" ht="11.25">
      <c r="B163" s="242"/>
      <c r="C163" s="243"/>
      <c r="D163" s="217" t="s">
        <v>175</v>
      </c>
      <c r="E163" s="244" t="s">
        <v>1</v>
      </c>
      <c r="F163" s="245" t="s">
        <v>207</v>
      </c>
      <c r="G163" s="243"/>
      <c r="H163" s="246">
        <v>27.512</v>
      </c>
      <c r="I163" s="247"/>
      <c r="J163" s="243"/>
      <c r="K163" s="243"/>
      <c r="L163" s="248"/>
      <c r="M163" s="249"/>
      <c r="N163" s="250"/>
      <c r="O163" s="250"/>
      <c r="P163" s="250"/>
      <c r="Q163" s="250"/>
      <c r="R163" s="250"/>
      <c r="S163" s="250"/>
      <c r="T163" s="251"/>
      <c r="AT163" s="252" t="s">
        <v>175</v>
      </c>
      <c r="AU163" s="252" t="s">
        <v>88</v>
      </c>
      <c r="AV163" s="15" t="s">
        <v>171</v>
      </c>
      <c r="AW163" s="15" t="s">
        <v>33</v>
      </c>
      <c r="AX163" s="15" t="s">
        <v>86</v>
      </c>
      <c r="AY163" s="252" t="s">
        <v>164</v>
      </c>
    </row>
    <row r="164" spans="1:65" s="2" customFormat="1" ht="60" customHeight="1">
      <c r="A164" s="35"/>
      <c r="B164" s="36"/>
      <c r="C164" s="204" t="s">
        <v>208</v>
      </c>
      <c r="D164" s="204" t="s">
        <v>166</v>
      </c>
      <c r="E164" s="205" t="s">
        <v>209</v>
      </c>
      <c r="F164" s="206" t="s">
        <v>210</v>
      </c>
      <c r="G164" s="207" t="s">
        <v>169</v>
      </c>
      <c r="H164" s="208">
        <v>13.756</v>
      </c>
      <c r="I164" s="209"/>
      <c r="J164" s="210">
        <f>ROUND(I164*H164,2)</f>
        <v>0</v>
      </c>
      <c r="K164" s="206" t="s">
        <v>170</v>
      </c>
      <c r="L164" s="40"/>
      <c r="M164" s="211" t="s">
        <v>1</v>
      </c>
      <c r="N164" s="212" t="s">
        <v>43</v>
      </c>
      <c r="O164" s="72"/>
      <c r="P164" s="213">
        <f>O164*H164</f>
        <v>0</v>
      </c>
      <c r="Q164" s="213">
        <v>0</v>
      </c>
      <c r="R164" s="213">
        <f>Q164*H164</f>
        <v>0</v>
      </c>
      <c r="S164" s="213">
        <v>0</v>
      </c>
      <c r="T164" s="214">
        <f>S164*H164</f>
        <v>0</v>
      </c>
      <c r="U164" s="35"/>
      <c r="V164" s="35"/>
      <c r="W164" s="35"/>
      <c r="X164" s="35"/>
      <c r="Y164" s="35"/>
      <c r="Z164" s="35"/>
      <c r="AA164" s="35"/>
      <c r="AB164" s="35"/>
      <c r="AC164" s="35"/>
      <c r="AD164" s="35"/>
      <c r="AE164" s="35"/>
      <c r="AR164" s="215" t="s">
        <v>171</v>
      </c>
      <c r="AT164" s="215" t="s">
        <v>166</v>
      </c>
      <c r="AU164" s="215" t="s">
        <v>88</v>
      </c>
      <c r="AY164" s="18" t="s">
        <v>164</v>
      </c>
      <c r="BE164" s="216">
        <f>IF(N164="základní",J164,0)</f>
        <v>0</v>
      </c>
      <c r="BF164" s="216">
        <f>IF(N164="snížená",J164,0)</f>
        <v>0</v>
      </c>
      <c r="BG164" s="216">
        <f>IF(N164="zákl. přenesená",J164,0)</f>
        <v>0</v>
      </c>
      <c r="BH164" s="216">
        <f>IF(N164="sníž. přenesená",J164,0)</f>
        <v>0</v>
      </c>
      <c r="BI164" s="216">
        <f>IF(N164="nulová",J164,0)</f>
        <v>0</v>
      </c>
      <c r="BJ164" s="18" t="s">
        <v>86</v>
      </c>
      <c r="BK164" s="216">
        <f>ROUND(I164*H164,2)</f>
        <v>0</v>
      </c>
      <c r="BL164" s="18" t="s">
        <v>171</v>
      </c>
      <c r="BM164" s="215" t="s">
        <v>211</v>
      </c>
    </row>
    <row r="165" spans="1:65" s="2" customFormat="1" ht="58.5">
      <c r="A165" s="35"/>
      <c r="B165" s="36"/>
      <c r="C165" s="37"/>
      <c r="D165" s="217" t="s">
        <v>173</v>
      </c>
      <c r="E165" s="37"/>
      <c r="F165" s="218" t="s">
        <v>203</v>
      </c>
      <c r="G165" s="37"/>
      <c r="H165" s="37"/>
      <c r="I165" s="116"/>
      <c r="J165" s="37"/>
      <c r="K165" s="37"/>
      <c r="L165" s="40"/>
      <c r="M165" s="219"/>
      <c r="N165" s="220"/>
      <c r="O165" s="72"/>
      <c r="P165" s="72"/>
      <c r="Q165" s="72"/>
      <c r="R165" s="72"/>
      <c r="S165" s="72"/>
      <c r="T165" s="73"/>
      <c r="U165" s="35"/>
      <c r="V165" s="35"/>
      <c r="W165" s="35"/>
      <c r="X165" s="35"/>
      <c r="Y165" s="35"/>
      <c r="Z165" s="35"/>
      <c r="AA165" s="35"/>
      <c r="AB165" s="35"/>
      <c r="AC165" s="35"/>
      <c r="AD165" s="35"/>
      <c r="AE165" s="35"/>
      <c r="AT165" s="18" t="s">
        <v>173</v>
      </c>
      <c r="AU165" s="18" t="s">
        <v>88</v>
      </c>
    </row>
    <row r="166" spans="1:65" s="14" customFormat="1" ht="11.25">
      <c r="B166" s="232"/>
      <c r="C166" s="233"/>
      <c r="D166" s="217" t="s">
        <v>175</v>
      </c>
      <c r="E166" s="234" t="s">
        <v>1</v>
      </c>
      <c r="F166" s="235" t="s">
        <v>187</v>
      </c>
      <c r="G166" s="233"/>
      <c r="H166" s="234" t="s">
        <v>1</v>
      </c>
      <c r="I166" s="236"/>
      <c r="J166" s="233"/>
      <c r="K166" s="233"/>
      <c r="L166" s="237"/>
      <c r="M166" s="238"/>
      <c r="N166" s="239"/>
      <c r="O166" s="239"/>
      <c r="P166" s="239"/>
      <c r="Q166" s="239"/>
      <c r="R166" s="239"/>
      <c r="S166" s="239"/>
      <c r="T166" s="240"/>
      <c r="AT166" s="241" t="s">
        <v>175</v>
      </c>
      <c r="AU166" s="241" t="s">
        <v>88</v>
      </c>
      <c r="AV166" s="14" t="s">
        <v>86</v>
      </c>
      <c r="AW166" s="14" t="s">
        <v>33</v>
      </c>
      <c r="AX166" s="14" t="s">
        <v>78</v>
      </c>
      <c r="AY166" s="241" t="s">
        <v>164</v>
      </c>
    </row>
    <row r="167" spans="1:65" s="13" customFormat="1" ht="11.25">
      <c r="B167" s="221"/>
      <c r="C167" s="222"/>
      <c r="D167" s="217" t="s">
        <v>175</v>
      </c>
      <c r="E167" s="223" t="s">
        <v>1</v>
      </c>
      <c r="F167" s="224" t="s">
        <v>212</v>
      </c>
      <c r="G167" s="222"/>
      <c r="H167" s="225">
        <v>13.756</v>
      </c>
      <c r="I167" s="226"/>
      <c r="J167" s="222"/>
      <c r="K167" s="222"/>
      <c r="L167" s="227"/>
      <c r="M167" s="228"/>
      <c r="N167" s="229"/>
      <c r="O167" s="229"/>
      <c r="P167" s="229"/>
      <c r="Q167" s="229"/>
      <c r="R167" s="229"/>
      <c r="S167" s="229"/>
      <c r="T167" s="230"/>
      <c r="AT167" s="231" t="s">
        <v>175</v>
      </c>
      <c r="AU167" s="231" t="s">
        <v>88</v>
      </c>
      <c r="AV167" s="13" t="s">
        <v>88</v>
      </c>
      <c r="AW167" s="13" t="s">
        <v>33</v>
      </c>
      <c r="AX167" s="13" t="s">
        <v>86</v>
      </c>
      <c r="AY167" s="231" t="s">
        <v>164</v>
      </c>
    </row>
    <row r="168" spans="1:65" s="2" customFormat="1" ht="48" customHeight="1">
      <c r="A168" s="35"/>
      <c r="B168" s="36"/>
      <c r="C168" s="204" t="s">
        <v>213</v>
      </c>
      <c r="D168" s="204" t="s">
        <v>166</v>
      </c>
      <c r="E168" s="205" t="s">
        <v>214</v>
      </c>
      <c r="F168" s="206" t="s">
        <v>215</v>
      </c>
      <c r="G168" s="207" t="s">
        <v>169</v>
      </c>
      <c r="H168" s="208">
        <v>14.52</v>
      </c>
      <c r="I168" s="209"/>
      <c r="J168" s="210">
        <f>ROUND(I168*H168,2)</f>
        <v>0</v>
      </c>
      <c r="K168" s="206" t="s">
        <v>170</v>
      </c>
      <c r="L168" s="40"/>
      <c r="M168" s="211" t="s">
        <v>1</v>
      </c>
      <c r="N168" s="212" t="s">
        <v>43</v>
      </c>
      <c r="O168" s="72"/>
      <c r="P168" s="213">
        <f>O168*H168</f>
        <v>0</v>
      </c>
      <c r="Q168" s="213">
        <v>0</v>
      </c>
      <c r="R168" s="213">
        <f>Q168*H168</f>
        <v>0</v>
      </c>
      <c r="S168" s="213">
        <v>0</v>
      </c>
      <c r="T168" s="214">
        <f>S168*H168</f>
        <v>0</v>
      </c>
      <c r="U168" s="35"/>
      <c r="V168" s="35"/>
      <c r="W168" s="35"/>
      <c r="X168" s="35"/>
      <c r="Y168" s="35"/>
      <c r="Z168" s="35"/>
      <c r="AA168" s="35"/>
      <c r="AB168" s="35"/>
      <c r="AC168" s="35"/>
      <c r="AD168" s="35"/>
      <c r="AE168" s="35"/>
      <c r="AR168" s="215" t="s">
        <v>171</v>
      </c>
      <c r="AT168" s="215" t="s">
        <v>166</v>
      </c>
      <c r="AU168" s="215" t="s">
        <v>88</v>
      </c>
      <c r="AY168" s="18" t="s">
        <v>164</v>
      </c>
      <c r="BE168" s="216">
        <f>IF(N168="základní",J168,0)</f>
        <v>0</v>
      </c>
      <c r="BF168" s="216">
        <f>IF(N168="snížená",J168,0)</f>
        <v>0</v>
      </c>
      <c r="BG168" s="216">
        <f>IF(N168="zákl. přenesená",J168,0)</f>
        <v>0</v>
      </c>
      <c r="BH168" s="216">
        <f>IF(N168="sníž. přenesená",J168,0)</f>
        <v>0</v>
      </c>
      <c r="BI168" s="216">
        <f>IF(N168="nulová",J168,0)</f>
        <v>0</v>
      </c>
      <c r="BJ168" s="18" t="s">
        <v>86</v>
      </c>
      <c r="BK168" s="216">
        <f>ROUND(I168*H168,2)</f>
        <v>0</v>
      </c>
      <c r="BL168" s="18" t="s">
        <v>171</v>
      </c>
      <c r="BM168" s="215" t="s">
        <v>216</v>
      </c>
    </row>
    <row r="169" spans="1:65" s="2" customFormat="1" ht="195">
      <c r="A169" s="35"/>
      <c r="B169" s="36"/>
      <c r="C169" s="37"/>
      <c r="D169" s="217" t="s">
        <v>173</v>
      </c>
      <c r="E169" s="37"/>
      <c r="F169" s="218" t="s">
        <v>217</v>
      </c>
      <c r="G169" s="37"/>
      <c r="H169" s="37"/>
      <c r="I169" s="116"/>
      <c r="J169" s="37"/>
      <c r="K169" s="37"/>
      <c r="L169" s="40"/>
      <c r="M169" s="219"/>
      <c r="N169" s="220"/>
      <c r="O169" s="72"/>
      <c r="P169" s="72"/>
      <c r="Q169" s="72"/>
      <c r="R169" s="72"/>
      <c r="S169" s="72"/>
      <c r="T169" s="73"/>
      <c r="U169" s="35"/>
      <c r="V169" s="35"/>
      <c r="W169" s="35"/>
      <c r="X169" s="35"/>
      <c r="Y169" s="35"/>
      <c r="Z169" s="35"/>
      <c r="AA169" s="35"/>
      <c r="AB169" s="35"/>
      <c r="AC169" s="35"/>
      <c r="AD169" s="35"/>
      <c r="AE169" s="35"/>
      <c r="AT169" s="18" t="s">
        <v>173</v>
      </c>
      <c r="AU169" s="18" t="s">
        <v>88</v>
      </c>
    </row>
    <row r="170" spans="1:65" s="14" customFormat="1" ht="11.25">
      <c r="B170" s="232"/>
      <c r="C170" s="233"/>
      <c r="D170" s="217" t="s">
        <v>175</v>
      </c>
      <c r="E170" s="234" t="s">
        <v>1</v>
      </c>
      <c r="F170" s="235" t="s">
        <v>218</v>
      </c>
      <c r="G170" s="233"/>
      <c r="H170" s="234" t="s">
        <v>1</v>
      </c>
      <c r="I170" s="236"/>
      <c r="J170" s="233"/>
      <c r="K170" s="233"/>
      <c r="L170" s="237"/>
      <c r="M170" s="238"/>
      <c r="N170" s="239"/>
      <c r="O170" s="239"/>
      <c r="P170" s="239"/>
      <c r="Q170" s="239"/>
      <c r="R170" s="239"/>
      <c r="S170" s="239"/>
      <c r="T170" s="240"/>
      <c r="AT170" s="241" t="s">
        <v>175</v>
      </c>
      <c r="AU170" s="241" t="s">
        <v>88</v>
      </c>
      <c r="AV170" s="14" t="s">
        <v>86</v>
      </c>
      <c r="AW170" s="14" t="s">
        <v>33</v>
      </c>
      <c r="AX170" s="14" t="s">
        <v>78</v>
      </c>
      <c r="AY170" s="241" t="s">
        <v>164</v>
      </c>
    </row>
    <row r="171" spans="1:65" s="13" customFormat="1" ht="11.25">
      <c r="B171" s="221"/>
      <c r="C171" s="222"/>
      <c r="D171" s="217" t="s">
        <v>175</v>
      </c>
      <c r="E171" s="223" t="s">
        <v>1</v>
      </c>
      <c r="F171" s="224" t="s">
        <v>219</v>
      </c>
      <c r="G171" s="222"/>
      <c r="H171" s="225">
        <v>14.52</v>
      </c>
      <c r="I171" s="226"/>
      <c r="J171" s="222"/>
      <c r="K171" s="222"/>
      <c r="L171" s="227"/>
      <c r="M171" s="228"/>
      <c r="N171" s="229"/>
      <c r="O171" s="229"/>
      <c r="P171" s="229"/>
      <c r="Q171" s="229"/>
      <c r="R171" s="229"/>
      <c r="S171" s="229"/>
      <c r="T171" s="230"/>
      <c r="AT171" s="231" t="s">
        <v>175</v>
      </c>
      <c r="AU171" s="231" t="s">
        <v>88</v>
      </c>
      <c r="AV171" s="13" t="s">
        <v>88</v>
      </c>
      <c r="AW171" s="13" t="s">
        <v>33</v>
      </c>
      <c r="AX171" s="13" t="s">
        <v>86</v>
      </c>
      <c r="AY171" s="231" t="s">
        <v>164</v>
      </c>
    </row>
    <row r="172" spans="1:65" s="2" customFormat="1" ht="60" customHeight="1">
      <c r="A172" s="35"/>
      <c r="B172" s="36"/>
      <c r="C172" s="204" t="s">
        <v>220</v>
      </c>
      <c r="D172" s="204" t="s">
        <v>166</v>
      </c>
      <c r="E172" s="205" t="s">
        <v>221</v>
      </c>
      <c r="F172" s="206" t="s">
        <v>222</v>
      </c>
      <c r="G172" s="207" t="s">
        <v>169</v>
      </c>
      <c r="H172" s="208">
        <v>60.786999999999999</v>
      </c>
      <c r="I172" s="209"/>
      <c r="J172" s="210">
        <f>ROUND(I172*H172,2)</f>
        <v>0</v>
      </c>
      <c r="K172" s="206" t="s">
        <v>170</v>
      </c>
      <c r="L172" s="40"/>
      <c r="M172" s="211" t="s">
        <v>1</v>
      </c>
      <c r="N172" s="212" t="s">
        <v>43</v>
      </c>
      <c r="O172" s="72"/>
      <c r="P172" s="213">
        <f>O172*H172</f>
        <v>0</v>
      </c>
      <c r="Q172" s="213">
        <v>0</v>
      </c>
      <c r="R172" s="213">
        <f>Q172*H172</f>
        <v>0</v>
      </c>
      <c r="S172" s="213">
        <v>0</v>
      </c>
      <c r="T172" s="214">
        <f>S172*H172</f>
        <v>0</v>
      </c>
      <c r="U172" s="35"/>
      <c r="V172" s="35"/>
      <c r="W172" s="35"/>
      <c r="X172" s="35"/>
      <c r="Y172" s="35"/>
      <c r="Z172" s="35"/>
      <c r="AA172" s="35"/>
      <c r="AB172" s="35"/>
      <c r="AC172" s="35"/>
      <c r="AD172" s="35"/>
      <c r="AE172" s="35"/>
      <c r="AR172" s="215" t="s">
        <v>171</v>
      </c>
      <c r="AT172" s="215" t="s">
        <v>166</v>
      </c>
      <c r="AU172" s="215" t="s">
        <v>88</v>
      </c>
      <c r="AY172" s="18" t="s">
        <v>164</v>
      </c>
      <c r="BE172" s="216">
        <f>IF(N172="základní",J172,0)</f>
        <v>0</v>
      </c>
      <c r="BF172" s="216">
        <f>IF(N172="snížená",J172,0)</f>
        <v>0</v>
      </c>
      <c r="BG172" s="216">
        <f>IF(N172="zákl. přenesená",J172,0)</f>
        <v>0</v>
      </c>
      <c r="BH172" s="216">
        <f>IF(N172="sníž. přenesená",J172,0)</f>
        <v>0</v>
      </c>
      <c r="BI172" s="216">
        <f>IF(N172="nulová",J172,0)</f>
        <v>0</v>
      </c>
      <c r="BJ172" s="18" t="s">
        <v>86</v>
      </c>
      <c r="BK172" s="216">
        <f>ROUND(I172*H172,2)</f>
        <v>0</v>
      </c>
      <c r="BL172" s="18" t="s">
        <v>171</v>
      </c>
      <c r="BM172" s="215" t="s">
        <v>223</v>
      </c>
    </row>
    <row r="173" spans="1:65" s="2" customFormat="1" ht="195">
      <c r="A173" s="35"/>
      <c r="B173" s="36"/>
      <c r="C173" s="37"/>
      <c r="D173" s="217" t="s">
        <v>173</v>
      </c>
      <c r="E173" s="37"/>
      <c r="F173" s="218" t="s">
        <v>217</v>
      </c>
      <c r="G173" s="37"/>
      <c r="H173" s="37"/>
      <c r="I173" s="116"/>
      <c r="J173" s="37"/>
      <c r="K173" s="37"/>
      <c r="L173" s="40"/>
      <c r="M173" s="219"/>
      <c r="N173" s="220"/>
      <c r="O173" s="72"/>
      <c r="P173" s="72"/>
      <c r="Q173" s="72"/>
      <c r="R173" s="72"/>
      <c r="S173" s="72"/>
      <c r="T173" s="73"/>
      <c r="U173" s="35"/>
      <c r="V173" s="35"/>
      <c r="W173" s="35"/>
      <c r="X173" s="35"/>
      <c r="Y173" s="35"/>
      <c r="Z173" s="35"/>
      <c r="AA173" s="35"/>
      <c r="AB173" s="35"/>
      <c r="AC173" s="35"/>
      <c r="AD173" s="35"/>
      <c r="AE173" s="35"/>
      <c r="AT173" s="18" t="s">
        <v>173</v>
      </c>
      <c r="AU173" s="18" t="s">
        <v>88</v>
      </c>
    </row>
    <row r="174" spans="1:65" s="14" customFormat="1" ht="11.25">
      <c r="B174" s="232"/>
      <c r="C174" s="233"/>
      <c r="D174" s="217" t="s">
        <v>175</v>
      </c>
      <c r="E174" s="234" t="s">
        <v>1</v>
      </c>
      <c r="F174" s="235" t="s">
        <v>224</v>
      </c>
      <c r="G174" s="233"/>
      <c r="H174" s="234" t="s">
        <v>1</v>
      </c>
      <c r="I174" s="236"/>
      <c r="J174" s="233"/>
      <c r="K174" s="233"/>
      <c r="L174" s="237"/>
      <c r="M174" s="238"/>
      <c r="N174" s="239"/>
      <c r="O174" s="239"/>
      <c r="P174" s="239"/>
      <c r="Q174" s="239"/>
      <c r="R174" s="239"/>
      <c r="S174" s="239"/>
      <c r="T174" s="240"/>
      <c r="AT174" s="241" t="s">
        <v>175</v>
      </c>
      <c r="AU174" s="241" t="s">
        <v>88</v>
      </c>
      <c r="AV174" s="14" t="s">
        <v>86</v>
      </c>
      <c r="AW174" s="14" t="s">
        <v>33</v>
      </c>
      <c r="AX174" s="14" t="s">
        <v>78</v>
      </c>
      <c r="AY174" s="241" t="s">
        <v>164</v>
      </c>
    </row>
    <row r="175" spans="1:65" s="13" customFormat="1" ht="11.25">
      <c r="B175" s="221"/>
      <c r="C175" s="222"/>
      <c r="D175" s="217" t="s">
        <v>175</v>
      </c>
      <c r="E175" s="223" t="s">
        <v>1</v>
      </c>
      <c r="F175" s="224" t="s">
        <v>225</v>
      </c>
      <c r="G175" s="222"/>
      <c r="H175" s="225">
        <v>60.786999999999999</v>
      </c>
      <c r="I175" s="226"/>
      <c r="J175" s="222"/>
      <c r="K175" s="222"/>
      <c r="L175" s="227"/>
      <c r="M175" s="228"/>
      <c r="N175" s="229"/>
      <c r="O175" s="229"/>
      <c r="P175" s="229"/>
      <c r="Q175" s="229"/>
      <c r="R175" s="229"/>
      <c r="S175" s="229"/>
      <c r="T175" s="230"/>
      <c r="AT175" s="231" t="s">
        <v>175</v>
      </c>
      <c r="AU175" s="231" t="s">
        <v>88</v>
      </c>
      <c r="AV175" s="13" t="s">
        <v>88</v>
      </c>
      <c r="AW175" s="13" t="s">
        <v>33</v>
      </c>
      <c r="AX175" s="13" t="s">
        <v>86</v>
      </c>
      <c r="AY175" s="231" t="s">
        <v>164</v>
      </c>
    </row>
    <row r="176" spans="1:65" s="2" customFormat="1" ht="36" customHeight="1">
      <c r="A176" s="35"/>
      <c r="B176" s="36"/>
      <c r="C176" s="204" t="s">
        <v>226</v>
      </c>
      <c r="D176" s="204" t="s">
        <v>166</v>
      </c>
      <c r="E176" s="205" t="s">
        <v>227</v>
      </c>
      <c r="F176" s="206" t="s">
        <v>228</v>
      </c>
      <c r="G176" s="207" t="s">
        <v>169</v>
      </c>
      <c r="H176" s="208">
        <v>89.826999999999998</v>
      </c>
      <c r="I176" s="209"/>
      <c r="J176" s="210">
        <f>ROUND(I176*H176,2)</f>
        <v>0</v>
      </c>
      <c r="K176" s="206" t="s">
        <v>170</v>
      </c>
      <c r="L176" s="40"/>
      <c r="M176" s="211" t="s">
        <v>1</v>
      </c>
      <c r="N176" s="212" t="s">
        <v>43</v>
      </c>
      <c r="O176" s="72"/>
      <c r="P176" s="213">
        <f>O176*H176</f>
        <v>0</v>
      </c>
      <c r="Q176" s="213">
        <v>0</v>
      </c>
      <c r="R176" s="213">
        <f>Q176*H176</f>
        <v>0</v>
      </c>
      <c r="S176" s="213">
        <v>0</v>
      </c>
      <c r="T176" s="214">
        <f>S176*H176</f>
        <v>0</v>
      </c>
      <c r="U176" s="35"/>
      <c r="V176" s="35"/>
      <c r="W176" s="35"/>
      <c r="X176" s="35"/>
      <c r="Y176" s="35"/>
      <c r="Z176" s="35"/>
      <c r="AA176" s="35"/>
      <c r="AB176" s="35"/>
      <c r="AC176" s="35"/>
      <c r="AD176" s="35"/>
      <c r="AE176" s="35"/>
      <c r="AR176" s="215" t="s">
        <v>171</v>
      </c>
      <c r="AT176" s="215" t="s">
        <v>166</v>
      </c>
      <c r="AU176" s="215" t="s">
        <v>88</v>
      </c>
      <c r="AY176" s="18" t="s">
        <v>164</v>
      </c>
      <c r="BE176" s="216">
        <f>IF(N176="základní",J176,0)</f>
        <v>0</v>
      </c>
      <c r="BF176" s="216">
        <f>IF(N176="snížená",J176,0)</f>
        <v>0</v>
      </c>
      <c r="BG176" s="216">
        <f>IF(N176="zákl. přenesená",J176,0)</f>
        <v>0</v>
      </c>
      <c r="BH176" s="216">
        <f>IF(N176="sníž. přenesená",J176,0)</f>
        <v>0</v>
      </c>
      <c r="BI176" s="216">
        <f>IF(N176="nulová",J176,0)</f>
        <v>0</v>
      </c>
      <c r="BJ176" s="18" t="s">
        <v>86</v>
      </c>
      <c r="BK176" s="216">
        <f>ROUND(I176*H176,2)</f>
        <v>0</v>
      </c>
      <c r="BL176" s="18" t="s">
        <v>171</v>
      </c>
      <c r="BM176" s="215" t="s">
        <v>229</v>
      </c>
    </row>
    <row r="177" spans="1:65" s="2" customFormat="1" ht="146.25">
      <c r="A177" s="35"/>
      <c r="B177" s="36"/>
      <c r="C177" s="37"/>
      <c r="D177" s="217" t="s">
        <v>173</v>
      </c>
      <c r="E177" s="37"/>
      <c r="F177" s="218" t="s">
        <v>230</v>
      </c>
      <c r="G177" s="37"/>
      <c r="H177" s="37"/>
      <c r="I177" s="116"/>
      <c r="J177" s="37"/>
      <c r="K177" s="37"/>
      <c r="L177" s="40"/>
      <c r="M177" s="219"/>
      <c r="N177" s="220"/>
      <c r="O177" s="72"/>
      <c r="P177" s="72"/>
      <c r="Q177" s="72"/>
      <c r="R177" s="72"/>
      <c r="S177" s="72"/>
      <c r="T177" s="73"/>
      <c r="U177" s="35"/>
      <c r="V177" s="35"/>
      <c r="W177" s="35"/>
      <c r="X177" s="35"/>
      <c r="Y177" s="35"/>
      <c r="Z177" s="35"/>
      <c r="AA177" s="35"/>
      <c r="AB177" s="35"/>
      <c r="AC177" s="35"/>
      <c r="AD177" s="35"/>
      <c r="AE177" s="35"/>
      <c r="AT177" s="18" t="s">
        <v>173</v>
      </c>
      <c r="AU177" s="18" t="s">
        <v>88</v>
      </c>
    </row>
    <row r="178" spans="1:65" s="14" customFormat="1" ht="11.25">
      <c r="B178" s="232"/>
      <c r="C178" s="233"/>
      <c r="D178" s="217" t="s">
        <v>175</v>
      </c>
      <c r="E178" s="234" t="s">
        <v>1</v>
      </c>
      <c r="F178" s="235" t="s">
        <v>231</v>
      </c>
      <c r="G178" s="233"/>
      <c r="H178" s="234" t="s">
        <v>1</v>
      </c>
      <c r="I178" s="236"/>
      <c r="J178" s="233"/>
      <c r="K178" s="233"/>
      <c r="L178" s="237"/>
      <c r="M178" s="238"/>
      <c r="N178" s="239"/>
      <c r="O178" s="239"/>
      <c r="P178" s="239"/>
      <c r="Q178" s="239"/>
      <c r="R178" s="239"/>
      <c r="S178" s="239"/>
      <c r="T178" s="240"/>
      <c r="AT178" s="241" t="s">
        <v>175</v>
      </c>
      <c r="AU178" s="241" t="s">
        <v>88</v>
      </c>
      <c r="AV178" s="14" t="s">
        <v>86</v>
      </c>
      <c r="AW178" s="14" t="s">
        <v>33</v>
      </c>
      <c r="AX178" s="14" t="s">
        <v>78</v>
      </c>
      <c r="AY178" s="241" t="s">
        <v>164</v>
      </c>
    </row>
    <row r="179" spans="1:65" s="13" customFormat="1" ht="11.25">
      <c r="B179" s="221"/>
      <c r="C179" s="222"/>
      <c r="D179" s="217" t="s">
        <v>175</v>
      </c>
      <c r="E179" s="223" t="s">
        <v>1</v>
      </c>
      <c r="F179" s="224" t="s">
        <v>232</v>
      </c>
      <c r="G179" s="222"/>
      <c r="H179" s="225">
        <v>60.786999999999999</v>
      </c>
      <c r="I179" s="226"/>
      <c r="J179" s="222"/>
      <c r="K179" s="222"/>
      <c r="L179" s="227"/>
      <c r="M179" s="228"/>
      <c r="N179" s="229"/>
      <c r="O179" s="229"/>
      <c r="P179" s="229"/>
      <c r="Q179" s="229"/>
      <c r="R179" s="229"/>
      <c r="S179" s="229"/>
      <c r="T179" s="230"/>
      <c r="AT179" s="231" t="s">
        <v>175</v>
      </c>
      <c r="AU179" s="231" t="s">
        <v>88</v>
      </c>
      <c r="AV179" s="13" t="s">
        <v>88</v>
      </c>
      <c r="AW179" s="13" t="s">
        <v>33</v>
      </c>
      <c r="AX179" s="13" t="s">
        <v>78</v>
      </c>
      <c r="AY179" s="231" t="s">
        <v>164</v>
      </c>
    </row>
    <row r="180" spans="1:65" s="14" customFormat="1" ht="11.25">
      <c r="B180" s="232"/>
      <c r="C180" s="233"/>
      <c r="D180" s="217" t="s">
        <v>175</v>
      </c>
      <c r="E180" s="234" t="s">
        <v>1</v>
      </c>
      <c r="F180" s="235" t="s">
        <v>233</v>
      </c>
      <c r="G180" s="233"/>
      <c r="H180" s="234" t="s">
        <v>1</v>
      </c>
      <c r="I180" s="236"/>
      <c r="J180" s="233"/>
      <c r="K180" s="233"/>
      <c r="L180" s="237"/>
      <c r="M180" s="238"/>
      <c r="N180" s="239"/>
      <c r="O180" s="239"/>
      <c r="P180" s="239"/>
      <c r="Q180" s="239"/>
      <c r="R180" s="239"/>
      <c r="S180" s="239"/>
      <c r="T180" s="240"/>
      <c r="AT180" s="241" t="s">
        <v>175</v>
      </c>
      <c r="AU180" s="241" t="s">
        <v>88</v>
      </c>
      <c r="AV180" s="14" t="s">
        <v>86</v>
      </c>
      <c r="AW180" s="14" t="s">
        <v>33</v>
      </c>
      <c r="AX180" s="14" t="s">
        <v>78</v>
      </c>
      <c r="AY180" s="241" t="s">
        <v>164</v>
      </c>
    </row>
    <row r="181" spans="1:65" s="13" customFormat="1" ht="11.25">
      <c r="B181" s="221"/>
      <c r="C181" s="222"/>
      <c r="D181" s="217" t="s">
        <v>175</v>
      </c>
      <c r="E181" s="223" t="s">
        <v>1</v>
      </c>
      <c r="F181" s="224" t="s">
        <v>234</v>
      </c>
      <c r="G181" s="222"/>
      <c r="H181" s="225">
        <v>29.04</v>
      </c>
      <c r="I181" s="226"/>
      <c r="J181" s="222"/>
      <c r="K181" s="222"/>
      <c r="L181" s="227"/>
      <c r="M181" s="228"/>
      <c r="N181" s="229"/>
      <c r="O181" s="229"/>
      <c r="P181" s="229"/>
      <c r="Q181" s="229"/>
      <c r="R181" s="229"/>
      <c r="S181" s="229"/>
      <c r="T181" s="230"/>
      <c r="AT181" s="231" t="s">
        <v>175</v>
      </c>
      <c r="AU181" s="231" t="s">
        <v>88</v>
      </c>
      <c r="AV181" s="13" t="s">
        <v>88</v>
      </c>
      <c r="AW181" s="13" t="s">
        <v>33</v>
      </c>
      <c r="AX181" s="13" t="s">
        <v>78</v>
      </c>
      <c r="AY181" s="231" t="s">
        <v>164</v>
      </c>
    </row>
    <row r="182" spans="1:65" s="15" customFormat="1" ht="11.25">
      <c r="B182" s="242"/>
      <c r="C182" s="243"/>
      <c r="D182" s="217" t="s">
        <v>175</v>
      </c>
      <c r="E182" s="244" t="s">
        <v>1</v>
      </c>
      <c r="F182" s="245" t="s">
        <v>207</v>
      </c>
      <c r="G182" s="243"/>
      <c r="H182" s="246">
        <v>89.826999999999998</v>
      </c>
      <c r="I182" s="247"/>
      <c r="J182" s="243"/>
      <c r="K182" s="243"/>
      <c r="L182" s="248"/>
      <c r="M182" s="249"/>
      <c r="N182" s="250"/>
      <c r="O182" s="250"/>
      <c r="P182" s="250"/>
      <c r="Q182" s="250"/>
      <c r="R182" s="250"/>
      <c r="S182" s="250"/>
      <c r="T182" s="251"/>
      <c r="AT182" s="252" t="s">
        <v>175</v>
      </c>
      <c r="AU182" s="252" t="s">
        <v>88</v>
      </c>
      <c r="AV182" s="15" t="s">
        <v>171</v>
      </c>
      <c r="AW182" s="15" t="s">
        <v>33</v>
      </c>
      <c r="AX182" s="15" t="s">
        <v>86</v>
      </c>
      <c r="AY182" s="252" t="s">
        <v>164</v>
      </c>
    </row>
    <row r="183" spans="1:65" s="2" customFormat="1" ht="16.5" customHeight="1">
      <c r="A183" s="35"/>
      <c r="B183" s="36"/>
      <c r="C183" s="204" t="s">
        <v>235</v>
      </c>
      <c r="D183" s="204" t="s">
        <v>166</v>
      </c>
      <c r="E183" s="205" t="s">
        <v>236</v>
      </c>
      <c r="F183" s="206" t="s">
        <v>237</v>
      </c>
      <c r="G183" s="207" t="s">
        <v>169</v>
      </c>
      <c r="H183" s="208">
        <v>60.786999999999999</v>
      </c>
      <c r="I183" s="209"/>
      <c r="J183" s="210">
        <f>ROUND(I183*H183,2)</f>
        <v>0</v>
      </c>
      <c r="K183" s="206" t="s">
        <v>170</v>
      </c>
      <c r="L183" s="40"/>
      <c r="M183" s="211" t="s">
        <v>1</v>
      </c>
      <c r="N183" s="212" t="s">
        <v>43</v>
      </c>
      <c r="O183" s="72"/>
      <c r="P183" s="213">
        <f>O183*H183</f>
        <v>0</v>
      </c>
      <c r="Q183" s="213">
        <v>0</v>
      </c>
      <c r="R183" s="213">
        <f>Q183*H183</f>
        <v>0</v>
      </c>
      <c r="S183" s="213">
        <v>0</v>
      </c>
      <c r="T183" s="214">
        <f>S183*H183</f>
        <v>0</v>
      </c>
      <c r="U183" s="35"/>
      <c r="V183" s="35"/>
      <c r="W183" s="35"/>
      <c r="X183" s="35"/>
      <c r="Y183" s="35"/>
      <c r="Z183" s="35"/>
      <c r="AA183" s="35"/>
      <c r="AB183" s="35"/>
      <c r="AC183" s="35"/>
      <c r="AD183" s="35"/>
      <c r="AE183" s="35"/>
      <c r="AR183" s="215" t="s">
        <v>171</v>
      </c>
      <c r="AT183" s="215" t="s">
        <v>166</v>
      </c>
      <c r="AU183" s="215" t="s">
        <v>88</v>
      </c>
      <c r="AY183" s="18" t="s">
        <v>164</v>
      </c>
      <c r="BE183" s="216">
        <f>IF(N183="základní",J183,0)</f>
        <v>0</v>
      </c>
      <c r="BF183" s="216">
        <f>IF(N183="snížená",J183,0)</f>
        <v>0</v>
      </c>
      <c r="BG183" s="216">
        <f>IF(N183="zákl. přenesená",J183,0)</f>
        <v>0</v>
      </c>
      <c r="BH183" s="216">
        <f>IF(N183="sníž. přenesená",J183,0)</f>
        <v>0</v>
      </c>
      <c r="BI183" s="216">
        <f>IF(N183="nulová",J183,0)</f>
        <v>0</v>
      </c>
      <c r="BJ183" s="18" t="s">
        <v>86</v>
      </c>
      <c r="BK183" s="216">
        <f>ROUND(I183*H183,2)</f>
        <v>0</v>
      </c>
      <c r="BL183" s="18" t="s">
        <v>171</v>
      </c>
      <c r="BM183" s="215" t="s">
        <v>238</v>
      </c>
    </row>
    <row r="184" spans="1:65" s="2" customFormat="1" ht="282.75">
      <c r="A184" s="35"/>
      <c r="B184" s="36"/>
      <c r="C184" s="37"/>
      <c r="D184" s="217" t="s">
        <v>173</v>
      </c>
      <c r="E184" s="37"/>
      <c r="F184" s="218" t="s">
        <v>239</v>
      </c>
      <c r="G184" s="37"/>
      <c r="H184" s="37"/>
      <c r="I184" s="116"/>
      <c r="J184" s="37"/>
      <c r="K184" s="37"/>
      <c r="L184" s="40"/>
      <c r="M184" s="219"/>
      <c r="N184" s="220"/>
      <c r="O184" s="72"/>
      <c r="P184" s="72"/>
      <c r="Q184" s="72"/>
      <c r="R184" s="72"/>
      <c r="S184" s="72"/>
      <c r="T184" s="73"/>
      <c r="U184" s="35"/>
      <c r="V184" s="35"/>
      <c r="W184" s="35"/>
      <c r="X184" s="35"/>
      <c r="Y184" s="35"/>
      <c r="Z184" s="35"/>
      <c r="AA184" s="35"/>
      <c r="AB184" s="35"/>
      <c r="AC184" s="35"/>
      <c r="AD184" s="35"/>
      <c r="AE184" s="35"/>
      <c r="AT184" s="18" t="s">
        <v>173</v>
      </c>
      <c r="AU184" s="18" t="s">
        <v>88</v>
      </c>
    </row>
    <row r="185" spans="1:65" s="2" customFormat="1" ht="36" customHeight="1">
      <c r="A185" s="35"/>
      <c r="B185" s="36"/>
      <c r="C185" s="204" t="s">
        <v>240</v>
      </c>
      <c r="D185" s="204" t="s">
        <v>166</v>
      </c>
      <c r="E185" s="205" t="s">
        <v>241</v>
      </c>
      <c r="F185" s="206" t="s">
        <v>242</v>
      </c>
      <c r="G185" s="207" t="s">
        <v>243</v>
      </c>
      <c r="H185" s="208">
        <v>91.180999999999997</v>
      </c>
      <c r="I185" s="209"/>
      <c r="J185" s="210">
        <f>ROUND(I185*H185,2)</f>
        <v>0</v>
      </c>
      <c r="K185" s="206" t="s">
        <v>170</v>
      </c>
      <c r="L185" s="40"/>
      <c r="M185" s="211" t="s">
        <v>1</v>
      </c>
      <c r="N185" s="212" t="s">
        <v>43</v>
      </c>
      <c r="O185" s="72"/>
      <c r="P185" s="213">
        <f>O185*H185</f>
        <v>0</v>
      </c>
      <c r="Q185" s="213">
        <v>0</v>
      </c>
      <c r="R185" s="213">
        <f>Q185*H185</f>
        <v>0</v>
      </c>
      <c r="S185" s="213">
        <v>0</v>
      </c>
      <c r="T185" s="214">
        <f>S185*H185</f>
        <v>0</v>
      </c>
      <c r="U185" s="35"/>
      <c r="V185" s="35"/>
      <c r="W185" s="35"/>
      <c r="X185" s="35"/>
      <c r="Y185" s="35"/>
      <c r="Z185" s="35"/>
      <c r="AA185" s="35"/>
      <c r="AB185" s="35"/>
      <c r="AC185" s="35"/>
      <c r="AD185" s="35"/>
      <c r="AE185" s="35"/>
      <c r="AR185" s="215" t="s">
        <v>171</v>
      </c>
      <c r="AT185" s="215" t="s">
        <v>166</v>
      </c>
      <c r="AU185" s="215" t="s">
        <v>88</v>
      </c>
      <c r="AY185" s="18" t="s">
        <v>164</v>
      </c>
      <c r="BE185" s="216">
        <f>IF(N185="základní",J185,0)</f>
        <v>0</v>
      </c>
      <c r="BF185" s="216">
        <f>IF(N185="snížená",J185,0)</f>
        <v>0</v>
      </c>
      <c r="BG185" s="216">
        <f>IF(N185="zákl. přenesená",J185,0)</f>
        <v>0</v>
      </c>
      <c r="BH185" s="216">
        <f>IF(N185="sníž. přenesená",J185,0)</f>
        <v>0</v>
      </c>
      <c r="BI185" s="216">
        <f>IF(N185="nulová",J185,0)</f>
        <v>0</v>
      </c>
      <c r="BJ185" s="18" t="s">
        <v>86</v>
      </c>
      <c r="BK185" s="216">
        <f>ROUND(I185*H185,2)</f>
        <v>0</v>
      </c>
      <c r="BL185" s="18" t="s">
        <v>171</v>
      </c>
      <c r="BM185" s="215" t="s">
        <v>244</v>
      </c>
    </row>
    <row r="186" spans="1:65" s="2" customFormat="1" ht="29.25">
      <c r="A186" s="35"/>
      <c r="B186" s="36"/>
      <c r="C186" s="37"/>
      <c r="D186" s="217" t="s">
        <v>173</v>
      </c>
      <c r="E186" s="37"/>
      <c r="F186" s="218" t="s">
        <v>245</v>
      </c>
      <c r="G186" s="37"/>
      <c r="H186" s="37"/>
      <c r="I186" s="116"/>
      <c r="J186" s="37"/>
      <c r="K186" s="37"/>
      <c r="L186" s="40"/>
      <c r="M186" s="219"/>
      <c r="N186" s="220"/>
      <c r="O186" s="72"/>
      <c r="P186" s="72"/>
      <c r="Q186" s="72"/>
      <c r="R186" s="72"/>
      <c r="S186" s="72"/>
      <c r="T186" s="73"/>
      <c r="U186" s="35"/>
      <c r="V186" s="35"/>
      <c r="W186" s="35"/>
      <c r="X186" s="35"/>
      <c r="Y186" s="35"/>
      <c r="Z186" s="35"/>
      <c r="AA186" s="35"/>
      <c r="AB186" s="35"/>
      <c r="AC186" s="35"/>
      <c r="AD186" s="35"/>
      <c r="AE186" s="35"/>
      <c r="AT186" s="18" t="s">
        <v>173</v>
      </c>
      <c r="AU186" s="18" t="s">
        <v>88</v>
      </c>
    </row>
    <row r="187" spans="1:65" s="13" customFormat="1" ht="11.25">
      <c r="B187" s="221"/>
      <c r="C187" s="222"/>
      <c r="D187" s="217" t="s">
        <v>175</v>
      </c>
      <c r="E187" s="223" t="s">
        <v>1</v>
      </c>
      <c r="F187" s="224" t="s">
        <v>246</v>
      </c>
      <c r="G187" s="222"/>
      <c r="H187" s="225">
        <v>91.180999999999997</v>
      </c>
      <c r="I187" s="226"/>
      <c r="J187" s="222"/>
      <c r="K187" s="222"/>
      <c r="L187" s="227"/>
      <c r="M187" s="228"/>
      <c r="N187" s="229"/>
      <c r="O187" s="229"/>
      <c r="P187" s="229"/>
      <c r="Q187" s="229"/>
      <c r="R187" s="229"/>
      <c r="S187" s="229"/>
      <c r="T187" s="230"/>
      <c r="AT187" s="231" t="s">
        <v>175</v>
      </c>
      <c r="AU187" s="231" t="s">
        <v>88</v>
      </c>
      <c r="AV187" s="13" t="s">
        <v>88</v>
      </c>
      <c r="AW187" s="13" t="s">
        <v>33</v>
      </c>
      <c r="AX187" s="13" t="s">
        <v>86</v>
      </c>
      <c r="AY187" s="231" t="s">
        <v>164</v>
      </c>
    </row>
    <row r="188" spans="1:65" s="2" customFormat="1" ht="36" customHeight="1">
      <c r="A188" s="35"/>
      <c r="B188" s="36"/>
      <c r="C188" s="204" t="s">
        <v>247</v>
      </c>
      <c r="D188" s="204" t="s">
        <v>166</v>
      </c>
      <c r="E188" s="205" t="s">
        <v>248</v>
      </c>
      <c r="F188" s="206" t="s">
        <v>249</v>
      </c>
      <c r="G188" s="207" t="s">
        <v>169</v>
      </c>
      <c r="H188" s="208">
        <v>14.52</v>
      </c>
      <c r="I188" s="209"/>
      <c r="J188" s="210">
        <f>ROUND(I188*H188,2)</f>
        <v>0</v>
      </c>
      <c r="K188" s="206" t="s">
        <v>170</v>
      </c>
      <c r="L188" s="40"/>
      <c r="M188" s="211" t="s">
        <v>1</v>
      </c>
      <c r="N188" s="212" t="s">
        <v>43</v>
      </c>
      <c r="O188" s="72"/>
      <c r="P188" s="213">
        <f>O188*H188</f>
        <v>0</v>
      </c>
      <c r="Q188" s="213">
        <v>0</v>
      </c>
      <c r="R188" s="213">
        <f>Q188*H188</f>
        <v>0</v>
      </c>
      <c r="S188" s="213">
        <v>0</v>
      </c>
      <c r="T188" s="214">
        <f>S188*H188</f>
        <v>0</v>
      </c>
      <c r="U188" s="35"/>
      <c r="V188" s="35"/>
      <c r="W188" s="35"/>
      <c r="X188" s="35"/>
      <c r="Y188" s="35"/>
      <c r="Z188" s="35"/>
      <c r="AA188" s="35"/>
      <c r="AB188" s="35"/>
      <c r="AC188" s="35"/>
      <c r="AD188" s="35"/>
      <c r="AE188" s="35"/>
      <c r="AR188" s="215" t="s">
        <v>171</v>
      </c>
      <c r="AT188" s="215" t="s">
        <v>166</v>
      </c>
      <c r="AU188" s="215" t="s">
        <v>88</v>
      </c>
      <c r="AY188" s="18" t="s">
        <v>164</v>
      </c>
      <c r="BE188" s="216">
        <f>IF(N188="základní",J188,0)</f>
        <v>0</v>
      </c>
      <c r="BF188" s="216">
        <f>IF(N188="snížená",J188,0)</f>
        <v>0</v>
      </c>
      <c r="BG188" s="216">
        <f>IF(N188="zákl. přenesená",J188,0)</f>
        <v>0</v>
      </c>
      <c r="BH188" s="216">
        <f>IF(N188="sníž. přenesená",J188,0)</f>
        <v>0</v>
      </c>
      <c r="BI188" s="216">
        <f>IF(N188="nulová",J188,0)</f>
        <v>0</v>
      </c>
      <c r="BJ188" s="18" t="s">
        <v>86</v>
      </c>
      <c r="BK188" s="216">
        <f>ROUND(I188*H188,2)</f>
        <v>0</v>
      </c>
      <c r="BL188" s="18" t="s">
        <v>171</v>
      </c>
      <c r="BM188" s="215" t="s">
        <v>250</v>
      </c>
    </row>
    <row r="189" spans="1:65" s="2" customFormat="1" ht="409.5">
      <c r="A189" s="35"/>
      <c r="B189" s="36"/>
      <c r="C189" s="37"/>
      <c r="D189" s="217" t="s">
        <v>173</v>
      </c>
      <c r="E189" s="37"/>
      <c r="F189" s="253" t="s">
        <v>251</v>
      </c>
      <c r="G189" s="37"/>
      <c r="H189" s="37"/>
      <c r="I189" s="116"/>
      <c r="J189" s="37"/>
      <c r="K189" s="37"/>
      <c r="L189" s="40"/>
      <c r="M189" s="219"/>
      <c r="N189" s="220"/>
      <c r="O189" s="72"/>
      <c r="P189" s="72"/>
      <c r="Q189" s="72"/>
      <c r="R189" s="72"/>
      <c r="S189" s="72"/>
      <c r="T189" s="73"/>
      <c r="U189" s="35"/>
      <c r="V189" s="35"/>
      <c r="W189" s="35"/>
      <c r="X189" s="35"/>
      <c r="Y189" s="35"/>
      <c r="Z189" s="35"/>
      <c r="AA189" s="35"/>
      <c r="AB189" s="35"/>
      <c r="AC189" s="35"/>
      <c r="AD189" s="35"/>
      <c r="AE189" s="35"/>
      <c r="AT189" s="18" t="s">
        <v>173</v>
      </c>
      <c r="AU189" s="18" t="s">
        <v>88</v>
      </c>
    </row>
    <row r="190" spans="1:65" s="2" customFormat="1" ht="36" customHeight="1">
      <c r="A190" s="35"/>
      <c r="B190" s="36"/>
      <c r="C190" s="204" t="s">
        <v>252</v>
      </c>
      <c r="D190" s="204" t="s">
        <v>166</v>
      </c>
      <c r="E190" s="205" t="s">
        <v>253</v>
      </c>
      <c r="F190" s="206" t="s">
        <v>254</v>
      </c>
      <c r="G190" s="207" t="s">
        <v>255</v>
      </c>
      <c r="H190" s="208">
        <v>162</v>
      </c>
      <c r="I190" s="209"/>
      <c r="J190" s="210">
        <f>ROUND(I190*H190,2)</f>
        <v>0</v>
      </c>
      <c r="K190" s="206" t="s">
        <v>170</v>
      </c>
      <c r="L190" s="40"/>
      <c r="M190" s="211" t="s">
        <v>1</v>
      </c>
      <c r="N190" s="212" t="s">
        <v>43</v>
      </c>
      <c r="O190" s="72"/>
      <c r="P190" s="213">
        <f>O190*H190</f>
        <v>0</v>
      </c>
      <c r="Q190" s="213">
        <v>0</v>
      </c>
      <c r="R190" s="213">
        <f>Q190*H190</f>
        <v>0</v>
      </c>
      <c r="S190" s="213">
        <v>0</v>
      </c>
      <c r="T190" s="214">
        <f>S190*H190</f>
        <v>0</v>
      </c>
      <c r="U190" s="35"/>
      <c r="V190" s="35"/>
      <c r="W190" s="35"/>
      <c r="X190" s="35"/>
      <c r="Y190" s="35"/>
      <c r="Z190" s="35"/>
      <c r="AA190" s="35"/>
      <c r="AB190" s="35"/>
      <c r="AC190" s="35"/>
      <c r="AD190" s="35"/>
      <c r="AE190" s="35"/>
      <c r="AR190" s="215" t="s">
        <v>171</v>
      </c>
      <c r="AT190" s="215" t="s">
        <v>166</v>
      </c>
      <c r="AU190" s="215" t="s">
        <v>88</v>
      </c>
      <c r="AY190" s="18" t="s">
        <v>164</v>
      </c>
      <c r="BE190" s="216">
        <f>IF(N190="základní",J190,0)</f>
        <v>0</v>
      </c>
      <c r="BF190" s="216">
        <f>IF(N190="snížená",J190,0)</f>
        <v>0</v>
      </c>
      <c r="BG190" s="216">
        <f>IF(N190="zákl. přenesená",J190,0)</f>
        <v>0</v>
      </c>
      <c r="BH190" s="216">
        <f>IF(N190="sníž. přenesená",J190,0)</f>
        <v>0</v>
      </c>
      <c r="BI190" s="216">
        <f>IF(N190="nulová",J190,0)</f>
        <v>0</v>
      </c>
      <c r="BJ190" s="18" t="s">
        <v>86</v>
      </c>
      <c r="BK190" s="216">
        <f>ROUND(I190*H190,2)</f>
        <v>0</v>
      </c>
      <c r="BL190" s="18" t="s">
        <v>171</v>
      </c>
      <c r="BM190" s="215" t="s">
        <v>256</v>
      </c>
    </row>
    <row r="191" spans="1:65" s="2" customFormat="1" ht="117">
      <c r="A191" s="35"/>
      <c r="B191" s="36"/>
      <c r="C191" s="37"/>
      <c r="D191" s="217" t="s">
        <v>173</v>
      </c>
      <c r="E191" s="37"/>
      <c r="F191" s="218" t="s">
        <v>257</v>
      </c>
      <c r="G191" s="37"/>
      <c r="H191" s="37"/>
      <c r="I191" s="116"/>
      <c r="J191" s="37"/>
      <c r="K191" s="37"/>
      <c r="L191" s="40"/>
      <c r="M191" s="219"/>
      <c r="N191" s="220"/>
      <c r="O191" s="72"/>
      <c r="P191" s="72"/>
      <c r="Q191" s="72"/>
      <c r="R191" s="72"/>
      <c r="S191" s="72"/>
      <c r="T191" s="73"/>
      <c r="U191" s="35"/>
      <c r="V191" s="35"/>
      <c r="W191" s="35"/>
      <c r="X191" s="35"/>
      <c r="Y191" s="35"/>
      <c r="Z191" s="35"/>
      <c r="AA191" s="35"/>
      <c r="AB191" s="35"/>
      <c r="AC191" s="35"/>
      <c r="AD191" s="35"/>
      <c r="AE191" s="35"/>
      <c r="AT191" s="18" t="s">
        <v>173</v>
      </c>
      <c r="AU191" s="18" t="s">
        <v>88</v>
      </c>
    </row>
    <row r="192" spans="1:65" s="13" customFormat="1" ht="11.25">
      <c r="B192" s="221"/>
      <c r="C192" s="222"/>
      <c r="D192" s="217" t="s">
        <v>175</v>
      </c>
      <c r="E192" s="223" t="s">
        <v>1</v>
      </c>
      <c r="F192" s="224" t="s">
        <v>258</v>
      </c>
      <c r="G192" s="222"/>
      <c r="H192" s="225">
        <v>162</v>
      </c>
      <c r="I192" s="226"/>
      <c r="J192" s="222"/>
      <c r="K192" s="222"/>
      <c r="L192" s="227"/>
      <c r="M192" s="228"/>
      <c r="N192" s="229"/>
      <c r="O192" s="229"/>
      <c r="P192" s="229"/>
      <c r="Q192" s="229"/>
      <c r="R192" s="229"/>
      <c r="S192" s="229"/>
      <c r="T192" s="230"/>
      <c r="AT192" s="231" t="s">
        <v>175</v>
      </c>
      <c r="AU192" s="231" t="s">
        <v>88</v>
      </c>
      <c r="AV192" s="13" t="s">
        <v>88</v>
      </c>
      <c r="AW192" s="13" t="s">
        <v>33</v>
      </c>
      <c r="AX192" s="13" t="s">
        <v>86</v>
      </c>
      <c r="AY192" s="231" t="s">
        <v>164</v>
      </c>
    </row>
    <row r="193" spans="1:65" s="12" customFormat="1" ht="22.9" customHeight="1">
      <c r="B193" s="188"/>
      <c r="C193" s="189"/>
      <c r="D193" s="190" t="s">
        <v>77</v>
      </c>
      <c r="E193" s="202" t="s">
        <v>88</v>
      </c>
      <c r="F193" s="202" t="s">
        <v>259</v>
      </c>
      <c r="G193" s="189"/>
      <c r="H193" s="189"/>
      <c r="I193" s="192"/>
      <c r="J193" s="203">
        <f>BK193</f>
        <v>0</v>
      </c>
      <c r="K193" s="189"/>
      <c r="L193" s="194"/>
      <c r="M193" s="195"/>
      <c r="N193" s="196"/>
      <c r="O193" s="196"/>
      <c r="P193" s="197">
        <f>SUM(P194:P258)</f>
        <v>0</v>
      </c>
      <c r="Q193" s="196"/>
      <c r="R193" s="197">
        <f>SUM(R194:R258)</f>
        <v>231.6289116594192</v>
      </c>
      <c r="S193" s="196"/>
      <c r="T193" s="198">
        <f>SUM(T194:T258)</f>
        <v>0</v>
      </c>
      <c r="AR193" s="199" t="s">
        <v>86</v>
      </c>
      <c r="AT193" s="200" t="s">
        <v>77</v>
      </c>
      <c r="AU193" s="200" t="s">
        <v>86</v>
      </c>
      <c r="AY193" s="199" t="s">
        <v>164</v>
      </c>
      <c r="BK193" s="201">
        <f>SUM(BK194:BK258)</f>
        <v>0</v>
      </c>
    </row>
    <row r="194" spans="1:65" s="2" customFormat="1" ht="24" customHeight="1">
      <c r="A194" s="35"/>
      <c r="B194" s="36"/>
      <c r="C194" s="204" t="s">
        <v>8</v>
      </c>
      <c r="D194" s="204" t="s">
        <v>166</v>
      </c>
      <c r="E194" s="205" t="s">
        <v>260</v>
      </c>
      <c r="F194" s="206" t="s">
        <v>261</v>
      </c>
      <c r="G194" s="207" t="s">
        <v>262</v>
      </c>
      <c r="H194" s="208">
        <v>94</v>
      </c>
      <c r="I194" s="209"/>
      <c r="J194" s="210">
        <f>ROUND(I194*H194,2)</f>
        <v>0</v>
      </c>
      <c r="K194" s="206" t="s">
        <v>170</v>
      </c>
      <c r="L194" s="40"/>
      <c r="M194" s="211" t="s">
        <v>1</v>
      </c>
      <c r="N194" s="212" t="s">
        <v>43</v>
      </c>
      <c r="O194" s="72"/>
      <c r="P194" s="213">
        <f>O194*H194</f>
        <v>0</v>
      </c>
      <c r="Q194" s="213">
        <v>4.8959999999999997E-4</v>
      </c>
      <c r="R194" s="213">
        <f>Q194*H194</f>
        <v>4.6022399999999998E-2</v>
      </c>
      <c r="S194" s="213">
        <v>0</v>
      </c>
      <c r="T194" s="214">
        <f>S194*H194</f>
        <v>0</v>
      </c>
      <c r="U194" s="35"/>
      <c r="V194" s="35"/>
      <c r="W194" s="35"/>
      <c r="X194" s="35"/>
      <c r="Y194" s="35"/>
      <c r="Z194" s="35"/>
      <c r="AA194" s="35"/>
      <c r="AB194" s="35"/>
      <c r="AC194" s="35"/>
      <c r="AD194" s="35"/>
      <c r="AE194" s="35"/>
      <c r="AR194" s="215" t="s">
        <v>171</v>
      </c>
      <c r="AT194" s="215" t="s">
        <v>166</v>
      </c>
      <c r="AU194" s="215" t="s">
        <v>88</v>
      </c>
      <c r="AY194" s="18" t="s">
        <v>164</v>
      </c>
      <c r="BE194" s="216">
        <f>IF(N194="základní",J194,0)</f>
        <v>0</v>
      </c>
      <c r="BF194" s="216">
        <f>IF(N194="snížená",J194,0)</f>
        <v>0</v>
      </c>
      <c r="BG194" s="216">
        <f>IF(N194="zákl. přenesená",J194,0)</f>
        <v>0</v>
      </c>
      <c r="BH194" s="216">
        <f>IF(N194="sníž. přenesená",J194,0)</f>
        <v>0</v>
      </c>
      <c r="BI194" s="216">
        <f>IF(N194="nulová",J194,0)</f>
        <v>0</v>
      </c>
      <c r="BJ194" s="18" t="s">
        <v>86</v>
      </c>
      <c r="BK194" s="216">
        <f>ROUND(I194*H194,2)</f>
        <v>0</v>
      </c>
      <c r="BL194" s="18" t="s">
        <v>171</v>
      </c>
      <c r="BM194" s="215" t="s">
        <v>263</v>
      </c>
    </row>
    <row r="195" spans="1:65" s="2" customFormat="1" ht="58.5">
      <c r="A195" s="35"/>
      <c r="B195" s="36"/>
      <c r="C195" s="37"/>
      <c r="D195" s="217" t="s">
        <v>173</v>
      </c>
      <c r="E195" s="37"/>
      <c r="F195" s="218" t="s">
        <v>264</v>
      </c>
      <c r="G195" s="37"/>
      <c r="H195" s="37"/>
      <c r="I195" s="116"/>
      <c r="J195" s="37"/>
      <c r="K195" s="37"/>
      <c r="L195" s="40"/>
      <c r="M195" s="219"/>
      <c r="N195" s="220"/>
      <c r="O195" s="72"/>
      <c r="P195" s="72"/>
      <c r="Q195" s="72"/>
      <c r="R195" s="72"/>
      <c r="S195" s="72"/>
      <c r="T195" s="73"/>
      <c r="U195" s="35"/>
      <c r="V195" s="35"/>
      <c r="W195" s="35"/>
      <c r="X195" s="35"/>
      <c r="Y195" s="35"/>
      <c r="Z195" s="35"/>
      <c r="AA195" s="35"/>
      <c r="AB195" s="35"/>
      <c r="AC195" s="35"/>
      <c r="AD195" s="35"/>
      <c r="AE195" s="35"/>
      <c r="AT195" s="18" t="s">
        <v>173</v>
      </c>
      <c r="AU195" s="18" t="s">
        <v>88</v>
      </c>
    </row>
    <row r="196" spans="1:65" s="14" customFormat="1" ht="11.25">
      <c r="B196" s="232"/>
      <c r="C196" s="233"/>
      <c r="D196" s="217" t="s">
        <v>175</v>
      </c>
      <c r="E196" s="234" t="s">
        <v>1</v>
      </c>
      <c r="F196" s="235" t="s">
        <v>265</v>
      </c>
      <c r="G196" s="233"/>
      <c r="H196" s="234" t="s">
        <v>1</v>
      </c>
      <c r="I196" s="236"/>
      <c r="J196" s="233"/>
      <c r="K196" s="233"/>
      <c r="L196" s="237"/>
      <c r="M196" s="238"/>
      <c r="N196" s="239"/>
      <c r="O196" s="239"/>
      <c r="P196" s="239"/>
      <c r="Q196" s="239"/>
      <c r="R196" s="239"/>
      <c r="S196" s="239"/>
      <c r="T196" s="240"/>
      <c r="AT196" s="241" t="s">
        <v>175</v>
      </c>
      <c r="AU196" s="241" t="s">
        <v>88</v>
      </c>
      <c r="AV196" s="14" t="s">
        <v>86</v>
      </c>
      <c r="AW196" s="14" t="s">
        <v>33</v>
      </c>
      <c r="AX196" s="14" t="s">
        <v>78</v>
      </c>
      <c r="AY196" s="241" t="s">
        <v>164</v>
      </c>
    </row>
    <row r="197" spans="1:65" s="13" customFormat="1" ht="11.25">
      <c r="B197" s="221"/>
      <c r="C197" s="222"/>
      <c r="D197" s="217" t="s">
        <v>175</v>
      </c>
      <c r="E197" s="223" t="s">
        <v>1</v>
      </c>
      <c r="F197" s="224" t="s">
        <v>266</v>
      </c>
      <c r="G197" s="222"/>
      <c r="H197" s="225">
        <v>34</v>
      </c>
      <c r="I197" s="226"/>
      <c r="J197" s="222"/>
      <c r="K197" s="222"/>
      <c r="L197" s="227"/>
      <c r="M197" s="228"/>
      <c r="N197" s="229"/>
      <c r="O197" s="229"/>
      <c r="P197" s="229"/>
      <c r="Q197" s="229"/>
      <c r="R197" s="229"/>
      <c r="S197" s="229"/>
      <c r="T197" s="230"/>
      <c r="AT197" s="231" t="s">
        <v>175</v>
      </c>
      <c r="AU197" s="231" t="s">
        <v>88</v>
      </c>
      <c r="AV197" s="13" t="s">
        <v>88</v>
      </c>
      <c r="AW197" s="13" t="s">
        <v>33</v>
      </c>
      <c r="AX197" s="13" t="s">
        <v>78</v>
      </c>
      <c r="AY197" s="231" t="s">
        <v>164</v>
      </c>
    </row>
    <row r="198" spans="1:65" s="14" customFormat="1" ht="11.25">
      <c r="B198" s="232"/>
      <c r="C198" s="233"/>
      <c r="D198" s="217" t="s">
        <v>175</v>
      </c>
      <c r="E198" s="234" t="s">
        <v>1</v>
      </c>
      <c r="F198" s="235" t="s">
        <v>267</v>
      </c>
      <c r="G198" s="233"/>
      <c r="H198" s="234" t="s">
        <v>1</v>
      </c>
      <c r="I198" s="236"/>
      <c r="J198" s="233"/>
      <c r="K198" s="233"/>
      <c r="L198" s="237"/>
      <c r="M198" s="238"/>
      <c r="N198" s="239"/>
      <c r="O198" s="239"/>
      <c r="P198" s="239"/>
      <c r="Q198" s="239"/>
      <c r="R198" s="239"/>
      <c r="S198" s="239"/>
      <c r="T198" s="240"/>
      <c r="AT198" s="241" t="s">
        <v>175</v>
      </c>
      <c r="AU198" s="241" t="s">
        <v>88</v>
      </c>
      <c r="AV198" s="14" t="s">
        <v>86</v>
      </c>
      <c r="AW198" s="14" t="s">
        <v>33</v>
      </c>
      <c r="AX198" s="14" t="s">
        <v>78</v>
      </c>
      <c r="AY198" s="241" t="s">
        <v>164</v>
      </c>
    </row>
    <row r="199" spans="1:65" s="13" customFormat="1" ht="11.25">
      <c r="B199" s="221"/>
      <c r="C199" s="222"/>
      <c r="D199" s="217" t="s">
        <v>175</v>
      </c>
      <c r="E199" s="223" t="s">
        <v>1</v>
      </c>
      <c r="F199" s="224" t="s">
        <v>268</v>
      </c>
      <c r="G199" s="222"/>
      <c r="H199" s="225">
        <v>60</v>
      </c>
      <c r="I199" s="226"/>
      <c r="J199" s="222"/>
      <c r="K199" s="222"/>
      <c r="L199" s="227"/>
      <c r="M199" s="228"/>
      <c r="N199" s="229"/>
      <c r="O199" s="229"/>
      <c r="P199" s="229"/>
      <c r="Q199" s="229"/>
      <c r="R199" s="229"/>
      <c r="S199" s="229"/>
      <c r="T199" s="230"/>
      <c r="AT199" s="231" t="s">
        <v>175</v>
      </c>
      <c r="AU199" s="231" t="s">
        <v>88</v>
      </c>
      <c r="AV199" s="13" t="s">
        <v>88</v>
      </c>
      <c r="AW199" s="13" t="s">
        <v>33</v>
      </c>
      <c r="AX199" s="13" t="s">
        <v>78</v>
      </c>
      <c r="AY199" s="231" t="s">
        <v>164</v>
      </c>
    </row>
    <row r="200" spans="1:65" s="15" customFormat="1" ht="11.25">
      <c r="B200" s="242"/>
      <c r="C200" s="243"/>
      <c r="D200" s="217" t="s">
        <v>175</v>
      </c>
      <c r="E200" s="244" t="s">
        <v>1</v>
      </c>
      <c r="F200" s="245" t="s">
        <v>207</v>
      </c>
      <c r="G200" s="243"/>
      <c r="H200" s="246">
        <v>94</v>
      </c>
      <c r="I200" s="247"/>
      <c r="J200" s="243"/>
      <c r="K200" s="243"/>
      <c r="L200" s="248"/>
      <c r="M200" s="249"/>
      <c r="N200" s="250"/>
      <c r="O200" s="250"/>
      <c r="P200" s="250"/>
      <c r="Q200" s="250"/>
      <c r="R200" s="250"/>
      <c r="S200" s="250"/>
      <c r="T200" s="251"/>
      <c r="AT200" s="252" t="s">
        <v>175</v>
      </c>
      <c r="AU200" s="252" t="s">
        <v>88</v>
      </c>
      <c r="AV200" s="15" t="s">
        <v>171</v>
      </c>
      <c r="AW200" s="15" t="s">
        <v>33</v>
      </c>
      <c r="AX200" s="15" t="s">
        <v>86</v>
      </c>
      <c r="AY200" s="252" t="s">
        <v>164</v>
      </c>
    </row>
    <row r="201" spans="1:65" s="2" customFormat="1" ht="16.5" customHeight="1">
      <c r="A201" s="35"/>
      <c r="B201" s="36"/>
      <c r="C201" s="204" t="s">
        <v>269</v>
      </c>
      <c r="D201" s="204" t="s">
        <v>166</v>
      </c>
      <c r="E201" s="205" t="s">
        <v>270</v>
      </c>
      <c r="F201" s="206" t="s">
        <v>271</v>
      </c>
      <c r="G201" s="207" t="s">
        <v>262</v>
      </c>
      <c r="H201" s="208">
        <v>34</v>
      </c>
      <c r="I201" s="209"/>
      <c r="J201" s="210">
        <f>ROUND(I201*H201,2)</f>
        <v>0</v>
      </c>
      <c r="K201" s="206" t="s">
        <v>170</v>
      </c>
      <c r="L201" s="40"/>
      <c r="M201" s="211" t="s">
        <v>1</v>
      </c>
      <c r="N201" s="212" t="s">
        <v>43</v>
      </c>
      <c r="O201" s="72"/>
      <c r="P201" s="213">
        <f>O201*H201</f>
        <v>0</v>
      </c>
      <c r="Q201" s="213">
        <v>9.8999999999999994E-5</v>
      </c>
      <c r="R201" s="213">
        <f>Q201*H201</f>
        <v>3.3659999999999996E-3</v>
      </c>
      <c r="S201" s="213">
        <v>0</v>
      </c>
      <c r="T201" s="214">
        <f>S201*H201</f>
        <v>0</v>
      </c>
      <c r="U201" s="35"/>
      <c r="V201" s="35"/>
      <c r="W201" s="35"/>
      <c r="X201" s="35"/>
      <c r="Y201" s="35"/>
      <c r="Z201" s="35"/>
      <c r="AA201" s="35"/>
      <c r="AB201" s="35"/>
      <c r="AC201" s="35"/>
      <c r="AD201" s="35"/>
      <c r="AE201" s="35"/>
      <c r="AR201" s="215" t="s">
        <v>171</v>
      </c>
      <c r="AT201" s="215" t="s">
        <v>166</v>
      </c>
      <c r="AU201" s="215" t="s">
        <v>88</v>
      </c>
      <c r="AY201" s="18" t="s">
        <v>164</v>
      </c>
      <c r="BE201" s="216">
        <f>IF(N201="základní",J201,0)</f>
        <v>0</v>
      </c>
      <c r="BF201" s="216">
        <f>IF(N201="snížená",J201,0)</f>
        <v>0</v>
      </c>
      <c r="BG201" s="216">
        <f>IF(N201="zákl. přenesená",J201,0)</f>
        <v>0</v>
      </c>
      <c r="BH201" s="216">
        <f>IF(N201="sníž. přenesená",J201,0)</f>
        <v>0</v>
      </c>
      <c r="BI201" s="216">
        <f>IF(N201="nulová",J201,0)</f>
        <v>0</v>
      </c>
      <c r="BJ201" s="18" t="s">
        <v>86</v>
      </c>
      <c r="BK201" s="216">
        <f>ROUND(I201*H201,2)</f>
        <v>0</v>
      </c>
      <c r="BL201" s="18" t="s">
        <v>171</v>
      </c>
      <c r="BM201" s="215" t="s">
        <v>272</v>
      </c>
    </row>
    <row r="202" spans="1:65" s="2" customFormat="1" ht="48.75">
      <c r="A202" s="35"/>
      <c r="B202" s="36"/>
      <c r="C202" s="37"/>
      <c r="D202" s="217" t="s">
        <v>173</v>
      </c>
      <c r="E202" s="37"/>
      <c r="F202" s="218" t="s">
        <v>273</v>
      </c>
      <c r="G202" s="37"/>
      <c r="H202" s="37"/>
      <c r="I202" s="116"/>
      <c r="J202" s="37"/>
      <c r="K202" s="37"/>
      <c r="L202" s="40"/>
      <c r="M202" s="219"/>
      <c r="N202" s="220"/>
      <c r="O202" s="72"/>
      <c r="P202" s="72"/>
      <c r="Q202" s="72"/>
      <c r="R202" s="72"/>
      <c r="S202" s="72"/>
      <c r="T202" s="73"/>
      <c r="U202" s="35"/>
      <c r="V202" s="35"/>
      <c r="W202" s="35"/>
      <c r="X202" s="35"/>
      <c r="Y202" s="35"/>
      <c r="Z202" s="35"/>
      <c r="AA202" s="35"/>
      <c r="AB202" s="35"/>
      <c r="AC202" s="35"/>
      <c r="AD202" s="35"/>
      <c r="AE202" s="35"/>
      <c r="AT202" s="18" t="s">
        <v>173</v>
      </c>
      <c r="AU202" s="18" t="s">
        <v>88</v>
      </c>
    </row>
    <row r="203" spans="1:65" s="2" customFormat="1" ht="36" customHeight="1">
      <c r="A203" s="35"/>
      <c r="B203" s="36"/>
      <c r="C203" s="204" t="s">
        <v>274</v>
      </c>
      <c r="D203" s="204" t="s">
        <v>166</v>
      </c>
      <c r="E203" s="205" t="s">
        <v>275</v>
      </c>
      <c r="F203" s="206" t="s">
        <v>276</v>
      </c>
      <c r="G203" s="207" t="s">
        <v>169</v>
      </c>
      <c r="H203" s="208">
        <v>30.405000000000001</v>
      </c>
      <c r="I203" s="209"/>
      <c r="J203" s="210">
        <f>ROUND(I203*H203,2)</f>
        <v>0</v>
      </c>
      <c r="K203" s="206" t="s">
        <v>170</v>
      </c>
      <c r="L203" s="40"/>
      <c r="M203" s="211" t="s">
        <v>1</v>
      </c>
      <c r="N203" s="212" t="s">
        <v>43</v>
      </c>
      <c r="O203" s="72"/>
      <c r="P203" s="213">
        <f>O203*H203</f>
        <v>0</v>
      </c>
      <c r="Q203" s="213">
        <v>2.16</v>
      </c>
      <c r="R203" s="213">
        <f>Q203*H203</f>
        <v>65.674800000000005</v>
      </c>
      <c r="S203" s="213">
        <v>0</v>
      </c>
      <c r="T203" s="214">
        <f>S203*H203</f>
        <v>0</v>
      </c>
      <c r="U203" s="35"/>
      <c r="V203" s="35"/>
      <c r="W203" s="35"/>
      <c r="X203" s="35"/>
      <c r="Y203" s="35"/>
      <c r="Z203" s="35"/>
      <c r="AA203" s="35"/>
      <c r="AB203" s="35"/>
      <c r="AC203" s="35"/>
      <c r="AD203" s="35"/>
      <c r="AE203" s="35"/>
      <c r="AR203" s="215" t="s">
        <v>171</v>
      </c>
      <c r="AT203" s="215" t="s">
        <v>166</v>
      </c>
      <c r="AU203" s="215" t="s">
        <v>88</v>
      </c>
      <c r="AY203" s="18" t="s">
        <v>164</v>
      </c>
      <c r="BE203" s="216">
        <f>IF(N203="základní",J203,0)</f>
        <v>0</v>
      </c>
      <c r="BF203" s="216">
        <f>IF(N203="snížená",J203,0)</f>
        <v>0</v>
      </c>
      <c r="BG203" s="216">
        <f>IF(N203="zákl. přenesená",J203,0)</f>
        <v>0</v>
      </c>
      <c r="BH203" s="216">
        <f>IF(N203="sníž. přenesená",J203,0)</f>
        <v>0</v>
      </c>
      <c r="BI203" s="216">
        <f>IF(N203="nulová",J203,0)</f>
        <v>0</v>
      </c>
      <c r="BJ203" s="18" t="s">
        <v>86</v>
      </c>
      <c r="BK203" s="216">
        <f>ROUND(I203*H203,2)</f>
        <v>0</v>
      </c>
      <c r="BL203" s="18" t="s">
        <v>171</v>
      </c>
      <c r="BM203" s="215" t="s">
        <v>277</v>
      </c>
    </row>
    <row r="204" spans="1:65" s="2" customFormat="1" ht="48.75">
      <c r="A204" s="35"/>
      <c r="B204" s="36"/>
      <c r="C204" s="37"/>
      <c r="D204" s="217" t="s">
        <v>173</v>
      </c>
      <c r="E204" s="37"/>
      <c r="F204" s="218" t="s">
        <v>278</v>
      </c>
      <c r="G204" s="37"/>
      <c r="H204" s="37"/>
      <c r="I204" s="116"/>
      <c r="J204" s="37"/>
      <c r="K204" s="37"/>
      <c r="L204" s="40"/>
      <c r="M204" s="219"/>
      <c r="N204" s="220"/>
      <c r="O204" s="72"/>
      <c r="P204" s="72"/>
      <c r="Q204" s="72"/>
      <c r="R204" s="72"/>
      <c r="S204" s="72"/>
      <c r="T204" s="73"/>
      <c r="U204" s="35"/>
      <c r="V204" s="35"/>
      <c r="W204" s="35"/>
      <c r="X204" s="35"/>
      <c r="Y204" s="35"/>
      <c r="Z204" s="35"/>
      <c r="AA204" s="35"/>
      <c r="AB204" s="35"/>
      <c r="AC204" s="35"/>
      <c r="AD204" s="35"/>
      <c r="AE204" s="35"/>
      <c r="AT204" s="18" t="s">
        <v>173</v>
      </c>
      <c r="AU204" s="18" t="s">
        <v>88</v>
      </c>
    </row>
    <row r="205" spans="1:65" s="14" customFormat="1" ht="11.25">
      <c r="B205" s="232"/>
      <c r="C205" s="233"/>
      <c r="D205" s="217" t="s">
        <v>175</v>
      </c>
      <c r="E205" s="234" t="s">
        <v>1</v>
      </c>
      <c r="F205" s="235" t="s">
        <v>279</v>
      </c>
      <c r="G205" s="233"/>
      <c r="H205" s="234" t="s">
        <v>1</v>
      </c>
      <c r="I205" s="236"/>
      <c r="J205" s="233"/>
      <c r="K205" s="233"/>
      <c r="L205" s="237"/>
      <c r="M205" s="238"/>
      <c r="N205" s="239"/>
      <c r="O205" s="239"/>
      <c r="P205" s="239"/>
      <c r="Q205" s="239"/>
      <c r="R205" s="239"/>
      <c r="S205" s="239"/>
      <c r="T205" s="240"/>
      <c r="AT205" s="241" t="s">
        <v>175</v>
      </c>
      <c r="AU205" s="241" t="s">
        <v>88</v>
      </c>
      <c r="AV205" s="14" t="s">
        <v>86</v>
      </c>
      <c r="AW205" s="14" t="s">
        <v>33</v>
      </c>
      <c r="AX205" s="14" t="s">
        <v>78</v>
      </c>
      <c r="AY205" s="241" t="s">
        <v>164</v>
      </c>
    </row>
    <row r="206" spans="1:65" s="13" customFormat="1" ht="11.25">
      <c r="B206" s="221"/>
      <c r="C206" s="222"/>
      <c r="D206" s="217" t="s">
        <v>175</v>
      </c>
      <c r="E206" s="223" t="s">
        <v>1</v>
      </c>
      <c r="F206" s="224" t="s">
        <v>280</v>
      </c>
      <c r="G206" s="222"/>
      <c r="H206" s="225">
        <v>20.285</v>
      </c>
      <c r="I206" s="226"/>
      <c r="J206" s="222"/>
      <c r="K206" s="222"/>
      <c r="L206" s="227"/>
      <c r="M206" s="228"/>
      <c r="N206" s="229"/>
      <c r="O206" s="229"/>
      <c r="P206" s="229"/>
      <c r="Q206" s="229"/>
      <c r="R206" s="229"/>
      <c r="S206" s="229"/>
      <c r="T206" s="230"/>
      <c r="AT206" s="231" t="s">
        <v>175</v>
      </c>
      <c r="AU206" s="231" t="s">
        <v>88</v>
      </c>
      <c r="AV206" s="13" t="s">
        <v>88</v>
      </c>
      <c r="AW206" s="13" t="s">
        <v>33</v>
      </c>
      <c r="AX206" s="13" t="s">
        <v>78</v>
      </c>
      <c r="AY206" s="231" t="s">
        <v>164</v>
      </c>
    </row>
    <row r="207" spans="1:65" s="14" customFormat="1" ht="11.25">
      <c r="B207" s="232"/>
      <c r="C207" s="233"/>
      <c r="D207" s="217" t="s">
        <v>175</v>
      </c>
      <c r="E207" s="234" t="s">
        <v>1</v>
      </c>
      <c r="F207" s="235" t="s">
        <v>281</v>
      </c>
      <c r="G207" s="233"/>
      <c r="H207" s="234" t="s">
        <v>1</v>
      </c>
      <c r="I207" s="236"/>
      <c r="J207" s="233"/>
      <c r="K207" s="233"/>
      <c r="L207" s="237"/>
      <c r="M207" s="238"/>
      <c r="N207" s="239"/>
      <c r="O207" s="239"/>
      <c r="P207" s="239"/>
      <c r="Q207" s="239"/>
      <c r="R207" s="239"/>
      <c r="S207" s="239"/>
      <c r="T207" s="240"/>
      <c r="AT207" s="241" t="s">
        <v>175</v>
      </c>
      <c r="AU207" s="241" t="s">
        <v>88</v>
      </c>
      <c r="AV207" s="14" t="s">
        <v>86</v>
      </c>
      <c r="AW207" s="14" t="s">
        <v>33</v>
      </c>
      <c r="AX207" s="14" t="s">
        <v>78</v>
      </c>
      <c r="AY207" s="241" t="s">
        <v>164</v>
      </c>
    </row>
    <row r="208" spans="1:65" s="13" customFormat="1" ht="11.25">
      <c r="B208" s="221"/>
      <c r="C208" s="222"/>
      <c r="D208" s="217" t="s">
        <v>175</v>
      </c>
      <c r="E208" s="223" t="s">
        <v>1</v>
      </c>
      <c r="F208" s="224" t="s">
        <v>282</v>
      </c>
      <c r="G208" s="222"/>
      <c r="H208" s="225">
        <v>10.119999999999999</v>
      </c>
      <c r="I208" s="226"/>
      <c r="J208" s="222"/>
      <c r="K208" s="222"/>
      <c r="L208" s="227"/>
      <c r="M208" s="228"/>
      <c r="N208" s="229"/>
      <c r="O208" s="229"/>
      <c r="P208" s="229"/>
      <c r="Q208" s="229"/>
      <c r="R208" s="229"/>
      <c r="S208" s="229"/>
      <c r="T208" s="230"/>
      <c r="AT208" s="231" t="s">
        <v>175</v>
      </c>
      <c r="AU208" s="231" t="s">
        <v>88</v>
      </c>
      <c r="AV208" s="13" t="s">
        <v>88</v>
      </c>
      <c r="AW208" s="13" t="s">
        <v>33</v>
      </c>
      <c r="AX208" s="13" t="s">
        <v>78</v>
      </c>
      <c r="AY208" s="231" t="s">
        <v>164</v>
      </c>
    </row>
    <row r="209" spans="1:65" s="15" customFormat="1" ht="11.25">
      <c r="B209" s="242"/>
      <c r="C209" s="243"/>
      <c r="D209" s="217" t="s">
        <v>175</v>
      </c>
      <c r="E209" s="244" t="s">
        <v>1</v>
      </c>
      <c r="F209" s="245" t="s">
        <v>207</v>
      </c>
      <c r="G209" s="243"/>
      <c r="H209" s="246">
        <v>30.405000000000001</v>
      </c>
      <c r="I209" s="247"/>
      <c r="J209" s="243"/>
      <c r="K209" s="243"/>
      <c r="L209" s="248"/>
      <c r="M209" s="249"/>
      <c r="N209" s="250"/>
      <c r="O209" s="250"/>
      <c r="P209" s="250"/>
      <c r="Q209" s="250"/>
      <c r="R209" s="250"/>
      <c r="S209" s="250"/>
      <c r="T209" s="251"/>
      <c r="AT209" s="252" t="s">
        <v>175</v>
      </c>
      <c r="AU209" s="252" t="s">
        <v>88</v>
      </c>
      <c r="AV209" s="15" t="s">
        <v>171</v>
      </c>
      <c r="AW209" s="15" t="s">
        <v>33</v>
      </c>
      <c r="AX209" s="15" t="s">
        <v>86</v>
      </c>
      <c r="AY209" s="252" t="s">
        <v>164</v>
      </c>
    </row>
    <row r="210" spans="1:65" s="2" customFormat="1" ht="24" customHeight="1">
      <c r="A210" s="35"/>
      <c r="B210" s="36"/>
      <c r="C210" s="204" t="s">
        <v>283</v>
      </c>
      <c r="D210" s="204" t="s">
        <v>166</v>
      </c>
      <c r="E210" s="205" t="s">
        <v>284</v>
      </c>
      <c r="F210" s="206" t="s">
        <v>285</v>
      </c>
      <c r="G210" s="207" t="s">
        <v>169</v>
      </c>
      <c r="H210" s="208">
        <v>20.285</v>
      </c>
      <c r="I210" s="209"/>
      <c r="J210" s="210">
        <f>ROUND(I210*H210,2)</f>
        <v>0</v>
      </c>
      <c r="K210" s="206" t="s">
        <v>170</v>
      </c>
      <c r="L210" s="40"/>
      <c r="M210" s="211" t="s">
        <v>1</v>
      </c>
      <c r="N210" s="212" t="s">
        <v>43</v>
      </c>
      <c r="O210" s="72"/>
      <c r="P210" s="213">
        <f>O210*H210</f>
        <v>0</v>
      </c>
      <c r="Q210" s="213">
        <v>1.98</v>
      </c>
      <c r="R210" s="213">
        <f>Q210*H210</f>
        <v>40.164299999999997</v>
      </c>
      <c r="S210" s="213">
        <v>0</v>
      </c>
      <c r="T210" s="214">
        <f>S210*H210</f>
        <v>0</v>
      </c>
      <c r="U210" s="35"/>
      <c r="V210" s="35"/>
      <c r="W210" s="35"/>
      <c r="X210" s="35"/>
      <c r="Y210" s="35"/>
      <c r="Z210" s="35"/>
      <c r="AA210" s="35"/>
      <c r="AB210" s="35"/>
      <c r="AC210" s="35"/>
      <c r="AD210" s="35"/>
      <c r="AE210" s="35"/>
      <c r="AR210" s="215" t="s">
        <v>171</v>
      </c>
      <c r="AT210" s="215" t="s">
        <v>166</v>
      </c>
      <c r="AU210" s="215" t="s">
        <v>88</v>
      </c>
      <c r="AY210" s="18" t="s">
        <v>164</v>
      </c>
      <c r="BE210" s="216">
        <f>IF(N210="základní",J210,0)</f>
        <v>0</v>
      </c>
      <c r="BF210" s="216">
        <f>IF(N210="snížená",J210,0)</f>
        <v>0</v>
      </c>
      <c r="BG210" s="216">
        <f>IF(N210="zákl. přenesená",J210,0)</f>
        <v>0</v>
      </c>
      <c r="BH210" s="216">
        <f>IF(N210="sníž. přenesená",J210,0)</f>
        <v>0</v>
      </c>
      <c r="BI210" s="216">
        <f>IF(N210="nulová",J210,0)</f>
        <v>0</v>
      </c>
      <c r="BJ210" s="18" t="s">
        <v>86</v>
      </c>
      <c r="BK210" s="216">
        <f>ROUND(I210*H210,2)</f>
        <v>0</v>
      </c>
      <c r="BL210" s="18" t="s">
        <v>171</v>
      </c>
      <c r="BM210" s="215" t="s">
        <v>286</v>
      </c>
    </row>
    <row r="211" spans="1:65" s="2" customFormat="1" ht="48.75">
      <c r="A211" s="35"/>
      <c r="B211" s="36"/>
      <c r="C211" s="37"/>
      <c r="D211" s="217" t="s">
        <v>173</v>
      </c>
      <c r="E211" s="37"/>
      <c r="F211" s="218" t="s">
        <v>278</v>
      </c>
      <c r="G211" s="37"/>
      <c r="H211" s="37"/>
      <c r="I211" s="116"/>
      <c r="J211" s="37"/>
      <c r="K211" s="37"/>
      <c r="L211" s="40"/>
      <c r="M211" s="219"/>
      <c r="N211" s="220"/>
      <c r="O211" s="72"/>
      <c r="P211" s="72"/>
      <c r="Q211" s="72"/>
      <c r="R211" s="72"/>
      <c r="S211" s="72"/>
      <c r="T211" s="73"/>
      <c r="U211" s="35"/>
      <c r="V211" s="35"/>
      <c r="W211" s="35"/>
      <c r="X211" s="35"/>
      <c r="Y211" s="35"/>
      <c r="Z211" s="35"/>
      <c r="AA211" s="35"/>
      <c r="AB211" s="35"/>
      <c r="AC211" s="35"/>
      <c r="AD211" s="35"/>
      <c r="AE211" s="35"/>
      <c r="AT211" s="18" t="s">
        <v>173</v>
      </c>
      <c r="AU211" s="18" t="s">
        <v>88</v>
      </c>
    </row>
    <row r="212" spans="1:65" s="13" customFormat="1" ht="11.25">
      <c r="B212" s="221"/>
      <c r="C212" s="222"/>
      <c r="D212" s="217" t="s">
        <v>175</v>
      </c>
      <c r="E212" s="223" t="s">
        <v>1</v>
      </c>
      <c r="F212" s="224" t="s">
        <v>287</v>
      </c>
      <c r="G212" s="222"/>
      <c r="H212" s="225">
        <v>20.285</v>
      </c>
      <c r="I212" s="226"/>
      <c r="J212" s="222"/>
      <c r="K212" s="222"/>
      <c r="L212" s="227"/>
      <c r="M212" s="228"/>
      <c r="N212" s="229"/>
      <c r="O212" s="229"/>
      <c r="P212" s="229"/>
      <c r="Q212" s="229"/>
      <c r="R212" s="229"/>
      <c r="S212" s="229"/>
      <c r="T212" s="230"/>
      <c r="AT212" s="231" t="s">
        <v>175</v>
      </c>
      <c r="AU212" s="231" t="s">
        <v>88</v>
      </c>
      <c r="AV212" s="13" t="s">
        <v>88</v>
      </c>
      <c r="AW212" s="13" t="s">
        <v>33</v>
      </c>
      <c r="AX212" s="13" t="s">
        <v>86</v>
      </c>
      <c r="AY212" s="231" t="s">
        <v>164</v>
      </c>
    </row>
    <row r="213" spans="1:65" s="2" customFormat="1" ht="24" customHeight="1">
      <c r="A213" s="35"/>
      <c r="B213" s="36"/>
      <c r="C213" s="204" t="s">
        <v>288</v>
      </c>
      <c r="D213" s="204" t="s">
        <v>166</v>
      </c>
      <c r="E213" s="205" t="s">
        <v>289</v>
      </c>
      <c r="F213" s="206" t="s">
        <v>290</v>
      </c>
      <c r="G213" s="207" t="s">
        <v>169</v>
      </c>
      <c r="H213" s="208">
        <v>11.68</v>
      </c>
      <c r="I213" s="209"/>
      <c r="J213" s="210">
        <f>ROUND(I213*H213,2)</f>
        <v>0</v>
      </c>
      <c r="K213" s="206" t="s">
        <v>170</v>
      </c>
      <c r="L213" s="40"/>
      <c r="M213" s="211" t="s">
        <v>1</v>
      </c>
      <c r="N213" s="212" t="s">
        <v>43</v>
      </c>
      <c r="O213" s="72"/>
      <c r="P213" s="213">
        <f>O213*H213</f>
        <v>0</v>
      </c>
      <c r="Q213" s="213">
        <v>2.4532922039999998</v>
      </c>
      <c r="R213" s="213">
        <f>Q213*H213</f>
        <v>28.654452942719995</v>
      </c>
      <c r="S213" s="213">
        <v>0</v>
      </c>
      <c r="T213" s="214">
        <f>S213*H213</f>
        <v>0</v>
      </c>
      <c r="U213" s="35"/>
      <c r="V213" s="35"/>
      <c r="W213" s="35"/>
      <c r="X213" s="35"/>
      <c r="Y213" s="35"/>
      <c r="Z213" s="35"/>
      <c r="AA213" s="35"/>
      <c r="AB213" s="35"/>
      <c r="AC213" s="35"/>
      <c r="AD213" s="35"/>
      <c r="AE213" s="35"/>
      <c r="AR213" s="215" t="s">
        <v>171</v>
      </c>
      <c r="AT213" s="215" t="s">
        <v>166</v>
      </c>
      <c r="AU213" s="215" t="s">
        <v>88</v>
      </c>
      <c r="AY213" s="18" t="s">
        <v>164</v>
      </c>
      <c r="BE213" s="216">
        <f>IF(N213="základní",J213,0)</f>
        <v>0</v>
      </c>
      <c r="BF213" s="216">
        <f>IF(N213="snížená",J213,0)</f>
        <v>0</v>
      </c>
      <c r="BG213" s="216">
        <f>IF(N213="zákl. přenesená",J213,0)</f>
        <v>0</v>
      </c>
      <c r="BH213" s="216">
        <f>IF(N213="sníž. přenesená",J213,0)</f>
        <v>0</v>
      </c>
      <c r="BI213" s="216">
        <f>IF(N213="nulová",J213,0)</f>
        <v>0</v>
      </c>
      <c r="BJ213" s="18" t="s">
        <v>86</v>
      </c>
      <c r="BK213" s="216">
        <f>ROUND(I213*H213,2)</f>
        <v>0</v>
      </c>
      <c r="BL213" s="18" t="s">
        <v>171</v>
      </c>
      <c r="BM213" s="215" t="s">
        <v>291</v>
      </c>
    </row>
    <row r="214" spans="1:65" s="2" customFormat="1" ht="126.75">
      <c r="A214" s="35"/>
      <c r="B214" s="36"/>
      <c r="C214" s="37"/>
      <c r="D214" s="217" t="s">
        <v>173</v>
      </c>
      <c r="E214" s="37"/>
      <c r="F214" s="218" t="s">
        <v>292</v>
      </c>
      <c r="G214" s="37"/>
      <c r="H214" s="37"/>
      <c r="I214" s="116"/>
      <c r="J214" s="37"/>
      <c r="K214" s="37"/>
      <c r="L214" s="40"/>
      <c r="M214" s="219"/>
      <c r="N214" s="220"/>
      <c r="O214" s="72"/>
      <c r="P214" s="72"/>
      <c r="Q214" s="72"/>
      <c r="R214" s="72"/>
      <c r="S214" s="72"/>
      <c r="T214" s="73"/>
      <c r="U214" s="35"/>
      <c r="V214" s="35"/>
      <c r="W214" s="35"/>
      <c r="X214" s="35"/>
      <c r="Y214" s="35"/>
      <c r="Z214" s="35"/>
      <c r="AA214" s="35"/>
      <c r="AB214" s="35"/>
      <c r="AC214" s="35"/>
      <c r="AD214" s="35"/>
      <c r="AE214" s="35"/>
      <c r="AT214" s="18" t="s">
        <v>173</v>
      </c>
      <c r="AU214" s="18" t="s">
        <v>88</v>
      </c>
    </row>
    <row r="215" spans="1:65" s="13" customFormat="1" ht="11.25">
      <c r="B215" s="221"/>
      <c r="C215" s="222"/>
      <c r="D215" s="217" t="s">
        <v>175</v>
      </c>
      <c r="E215" s="223" t="s">
        <v>1</v>
      </c>
      <c r="F215" s="224" t="s">
        <v>293</v>
      </c>
      <c r="G215" s="222"/>
      <c r="H215" s="225">
        <v>11.68</v>
      </c>
      <c r="I215" s="226"/>
      <c r="J215" s="222"/>
      <c r="K215" s="222"/>
      <c r="L215" s="227"/>
      <c r="M215" s="228"/>
      <c r="N215" s="229"/>
      <c r="O215" s="229"/>
      <c r="P215" s="229"/>
      <c r="Q215" s="229"/>
      <c r="R215" s="229"/>
      <c r="S215" s="229"/>
      <c r="T215" s="230"/>
      <c r="AT215" s="231" t="s">
        <v>175</v>
      </c>
      <c r="AU215" s="231" t="s">
        <v>88</v>
      </c>
      <c r="AV215" s="13" t="s">
        <v>88</v>
      </c>
      <c r="AW215" s="13" t="s">
        <v>33</v>
      </c>
      <c r="AX215" s="13" t="s">
        <v>86</v>
      </c>
      <c r="AY215" s="231" t="s">
        <v>164</v>
      </c>
    </row>
    <row r="216" spans="1:65" s="2" customFormat="1" ht="16.5" customHeight="1">
      <c r="A216" s="35"/>
      <c r="B216" s="36"/>
      <c r="C216" s="204" t="s">
        <v>294</v>
      </c>
      <c r="D216" s="204" t="s">
        <v>166</v>
      </c>
      <c r="E216" s="205" t="s">
        <v>295</v>
      </c>
      <c r="F216" s="206" t="s">
        <v>296</v>
      </c>
      <c r="G216" s="207" t="s">
        <v>255</v>
      </c>
      <c r="H216" s="208">
        <v>6.2629999999999999</v>
      </c>
      <c r="I216" s="209"/>
      <c r="J216" s="210">
        <f>ROUND(I216*H216,2)</f>
        <v>0</v>
      </c>
      <c r="K216" s="206" t="s">
        <v>170</v>
      </c>
      <c r="L216" s="40"/>
      <c r="M216" s="211" t="s">
        <v>1</v>
      </c>
      <c r="N216" s="212" t="s">
        <v>43</v>
      </c>
      <c r="O216" s="72"/>
      <c r="P216" s="213">
        <f>O216*H216</f>
        <v>0</v>
      </c>
      <c r="Q216" s="213">
        <v>2.4719E-3</v>
      </c>
      <c r="R216" s="213">
        <f>Q216*H216</f>
        <v>1.54815097E-2</v>
      </c>
      <c r="S216" s="213">
        <v>0</v>
      </c>
      <c r="T216" s="214">
        <f>S216*H216</f>
        <v>0</v>
      </c>
      <c r="U216" s="35"/>
      <c r="V216" s="35"/>
      <c r="W216" s="35"/>
      <c r="X216" s="35"/>
      <c r="Y216" s="35"/>
      <c r="Z216" s="35"/>
      <c r="AA216" s="35"/>
      <c r="AB216" s="35"/>
      <c r="AC216" s="35"/>
      <c r="AD216" s="35"/>
      <c r="AE216" s="35"/>
      <c r="AR216" s="215" t="s">
        <v>171</v>
      </c>
      <c r="AT216" s="215" t="s">
        <v>166</v>
      </c>
      <c r="AU216" s="215" t="s">
        <v>88</v>
      </c>
      <c r="AY216" s="18" t="s">
        <v>164</v>
      </c>
      <c r="BE216" s="216">
        <f>IF(N216="základní",J216,0)</f>
        <v>0</v>
      </c>
      <c r="BF216" s="216">
        <f>IF(N216="snížená",J216,0)</f>
        <v>0</v>
      </c>
      <c r="BG216" s="216">
        <f>IF(N216="zákl. přenesená",J216,0)</f>
        <v>0</v>
      </c>
      <c r="BH216" s="216">
        <f>IF(N216="sníž. přenesená",J216,0)</f>
        <v>0</v>
      </c>
      <c r="BI216" s="216">
        <f>IF(N216="nulová",J216,0)</f>
        <v>0</v>
      </c>
      <c r="BJ216" s="18" t="s">
        <v>86</v>
      </c>
      <c r="BK216" s="216">
        <f>ROUND(I216*H216,2)</f>
        <v>0</v>
      </c>
      <c r="BL216" s="18" t="s">
        <v>171</v>
      </c>
      <c r="BM216" s="215" t="s">
        <v>297</v>
      </c>
    </row>
    <row r="217" spans="1:65" s="2" customFormat="1" ht="39">
      <c r="A217" s="35"/>
      <c r="B217" s="36"/>
      <c r="C217" s="37"/>
      <c r="D217" s="217" t="s">
        <v>173</v>
      </c>
      <c r="E217" s="37"/>
      <c r="F217" s="218" t="s">
        <v>298</v>
      </c>
      <c r="G217" s="37"/>
      <c r="H217" s="37"/>
      <c r="I217" s="116"/>
      <c r="J217" s="37"/>
      <c r="K217" s="37"/>
      <c r="L217" s="40"/>
      <c r="M217" s="219"/>
      <c r="N217" s="220"/>
      <c r="O217" s="72"/>
      <c r="P217" s="72"/>
      <c r="Q217" s="72"/>
      <c r="R217" s="72"/>
      <c r="S217" s="72"/>
      <c r="T217" s="73"/>
      <c r="U217" s="35"/>
      <c r="V217" s="35"/>
      <c r="W217" s="35"/>
      <c r="X217" s="35"/>
      <c r="Y217" s="35"/>
      <c r="Z217" s="35"/>
      <c r="AA217" s="35"/>
      <c r="AB217" s="35"/>
      <c r="AC217" s="35"/>
      <c r="AD217" s="35"/>
      <c r="AE217" s="35"/>
      <c r="AT217" s="18" t="s">
        <v>173</v>
      </c>
      <c r="AU217" s="18" t="s">
        <v>88</v>
      </c>
    </row>
    <row r="218" spans="1:65" s="13" customFormat="1" ht="11.25">
      <c r="B218" s="221"/>
      <c r="C218" s="222"/>
      <c r="D218" s="217" t="s">
        <v>175</v>
      </c>
      <c r="E218" s="223" t="s">
        <v>1</v>
      </c>
      <c r="F218" s="224" t="s">
        <v>299</v>
      </c>
      <c r="G218" s="222"/>
      <c r="H218" s="225">
        <v>6.2629999999999999</v>
      </c>
      <c r="I218" s="226"/>
      <c r="J218" s="222"/>
      <c r="K218" s="222"/>
      <c r="L218" s="227"/>
      <c r="M218" s="228"/>
      <c r="N218" s="229"/>
      <c r="O218" s="229"/>
      <c r="P218" s="229"/>
      <c r="Q218" s="229"/>
      <c r="R218" s="229"/>
      <c r="S218" s="229"/>
      <c r="T218" s="230"/>
      <c r="AT218" s="231" t="s">
        <v>175</v>
      </c>
      <c r="AU218" s="231" t="s">
        <v>88</v>
      </c>
      <c r="AV218" s="13" t="s">
        <v>88</v>
      </c>
      <c r="AW218" s="13" t="s">
        <v>33</v>
      </c>
      <c r="AX218" s="13" t="s">
        <v>86</v>
      </c>
      <c r="AY218" s="231" t="s">
        <v>164</v>
      </c>
    </row>
    <row r="219" spans="1:65" s="2" customFormat="1" ht="16.5" customHeight="1">
      <c r="A219" s="35"/>
      <c r="B219" s="36"/>
      <c r="C219" s="204" t="s">
        <v>7</v>
      </c>
      <c r="D219" s="204" t="s">
        <v>166</v>
      </c>
      <c r="E219" s="205" t="s">
        <v>300</v>
      </c>
      <c r="F219" s="206" t="s">
        <v>301</v>
      </c>
      <c r="G219" s="207" t="s">
        <v>255</v>
      </c>
      <c r="H219" s="208">
        <v>6.2629999999999999</v>
      </c>
      <c r="I219" s="209"/>
      <c r="J219" s="210">
        <f>ROUND(I219*H219,2)</f>
        <v>0</v>
      </c>
      <c r="K219" s="206" t="s">
        <v>170</v>
      </c>
      <c r="L219" s="40"/>
      <c r="M219" s="211" t="s">
        <v>1</v>
      </c>
      <c r="N219" s="212" t="s">
        <v>43</v>
      </c>
      <c r="O219" s="72"/>
      <c r="P219" s="213">
        <f>O219*H219</f>
        <v>0</v>
      </c>
      <c r="Q219" s="213">
        <v>0</v>
      </c>
      <c r="R219" s="213">
        <f>Q219*H219</f>
        <v>0</v>
      </c>
      <c r="S219" s="213">
        <v>0</v>
      </c>
      <c r="T219" s="214">
        <f>S219*H219</f>
        <v>0</v>
      </c>
      <c r="U219" s="35"/>
      <c r="V219" s="35"/>
      <c r="W219" s="35"/>
      <c r="X219" s="35"/>
      <c r="Y219" s="35"/>
      <c r="Z219" s="35"/>
      <c r="AA219" s="35"/>
      <c r="AB219" s="35"/>
      <c r="AC219" s="35"/>
      <c r="AD219" s="35"/>
      <c r="AE219" s="35"/>
      <c r="AR219" s="215" t="s">
        <v>171</v>
      </c>
      <c r="AT219" s="215" t="s">
        <v>166</v>
      </c>
      <c r="AU219" s="215" t="s">
        <v>88</v>
      </c>
      <c r="AY219" s="18" t="s">
        <v>164</v>
      </c>
      <c r="BE219" s="216">
        <f>IF(N219="základní",J219,0)</f>
        <v>0</v>
      </c>
      <c r="BF219" s="216">
        <f>IF(N219="snížená",J219,0)</f>
        <v>0</v>
      </c>
      <c r="BG219" s="216">
        <f>IF(N219="zákl. přenesená",J219,0)</f>
        <v>0</v>
      </c>
      <c r="BH219" s="216">
        <f>IF(N219="sníž. přenesená",J219,0)</f>
        <v>0</v>
      </c>
      <c r="BI219" s="216">
        <f>IF(N219="nulová",J219,0)</f>
        <v>0</v>
      </c>
      <c r="BJ219" s="18" t="s">
        <v>86</v>
      </c>
      <c r="BK219" s="216">
        <f>ROUND(I219*H219,2)</f>
        <v>0</v>
      </c>
      <c r="BL219" s="18" t="s">
        <v>171</v>
      </c>
      <c r="BM219" s="215" t="s">
        <v>302</v>
      </c>
    </row>
    <row r="220" spans="1:65" s="2" customFormat="1" ht="39">
      <c r="A220" s="35"/>
      <c r="B220" s="36"/>
      <c r="C220" s="37"/>
      <c r="D220" s="217" t="s">
        <v>173</v>
      </c>
      <c r="E220" s="37"/>
      <c r="F220" s="218" t="s">
        <v>298</v>
      </c>
      <c r="G220" s="37"/>
      <c r="H220" s="37"/>
      <c r="I220" s="116"/>
      <c r="J220" s="37"/>
      <c r="K220" s="37"/>
      <c r="L220" s="40"/>
      <c r="M220" s="219"/>
      <c r="N220" s="220"/>
      <c r="O220" s="72"/>
      <c r="P220" s="72"/>
      <c r="Q220" s="72"/>
      <c r="R220" s="72"/>
      <c r="S220" s="72"/>
      <c r="T220" s="73"/>
      <c r="U220" s="35"/>
      <c r="V220" s="35"/>
      <c r="W220" s="35"/>
      <c r="X220" s="35"/>
      <c r="Y220" s="35"/>
      <c r="Z220" s="35"/>
      <c r="AA220" s="35"/>
      <c r="AB220" s="35"/>
      <c r="AC220" s="35"/>
      <c r="AD220" s="35"/>
      <c r="AE220" s="35"/>
      <c r="AT220" s="18" t="s">
        <v>173</v>
      </c>
      <c r="AU220" s="18" t="s">
        <v>88</v>
      </c>
    </row>
    <row r="221" spans="1:65" s="2" customFormat="1" ht="24" customHeight="1">
      <c r="A221" s="35"/>
      <c r="B221" s="36"/>
      <c r="C221" s="204" t="s">
        <v>303</v>
      </c>
      <c r="D221" s="204" t="s">
        <v>166</v>
      </c>
      <c r="E221" s="205" t="s">
        <v>304</v>
      </c>
      <c r="F221" s="206" t="s">
        <v>305</v>
      </c>
      <c r="G221" s="207" t="s">
        <v>243</v>
      </c>
      <c r="H221" s="208">
        <v>0.45600000000000002</v>
      </c>
      <c r="I221" s="209"/>
      <c r="J221" s="210">
        <f>ROUND(I221*H221,2)</f>
        <v>0</v>
      </c>
      <c r="K221" s="206" t="s">
        <v>170</v>
      </c>
      <c r="L221" s="40"/>
      <c r="M221" s="211" t="s">
        <v>1</v>
      </c>
      <c r="N221" s="212" t="s">
        <v>43</v>
      </c>
      <c r="O221" s="72"/>
      <c r="P221" s="213">
        <f>O221*H221</f>
        <v>0</v>
      </c>
      <c r="Q221" s="213">
        <v>1.0627727796999999</v>
      </c>
      <c r="R221" s="213">
        <f>Q221*H221</f>
        <v>0.48462438754319997</v>
      </c>
      <c r="S221" s="213">
        <v>0</v>
      </c>
      <c r="T221" s="214">
        <f>S221*H221</f>
        <v>0</v>
      </c>
      <c r="U221" s="35"/>
      <c r="V221" s="35"/>
      <c r="W221" s="35"/>
      <c r="X221" s="35"/>
      <c r="Y221" s="35"/>
      <c r="Z221" s="35"/>
      <c r="AA221" s="35"/>
      <c r="AB221" s="35"/>
      <c r="AC221" s="35"/>
      <c r="AD221" s="35"/>
      <c r="AE221" s="35"/>
      <c r="AR221" s="215" t="s">
        <v>171</v>
      </c>
      <c r="AT221" s="215" t="s">
        <v>166</v>
      </c>
      <c r="AU221" s="215" t="s">
        <v>88</v>
      </c>
      <c r="AY221" s="18" t="s">
        <v>164</v>
      </c>
      <c r="BE221" s="216">
        <f>IF(N221="základní",J221,0)</f>
        <v>0</v>
      </c>
      <c r="BF221" s="216">
        <f>IF(N221="snížená",J221,0)</f>
        <v>0</v>
      </c>
      <c r="BG221" s="216">
        <f>IF(N221="zákl. přenesená",J221,0)</f>
        <v>0</v>
      </c>
      <c r="BH221" s="216">
        <f>IF(N221="sníž. přenesená",J221,0)</f>
        <v>0</v>
      </c>
      <c r="BI221" s="216">
        <f>IF(N221="nulová",J221,0)</f>
        <v>0</v>
      </c>
      <c r="BJ221" s="18" t="s">
        <v>86</v>
      </c>
      <c r="BK221" s="216">
        <f>ROUND(I221*H221,2)</f>
        <v>0</v>
      </c>
      <c r="BL221" s="18" t="s">
        <v>171</v>
      </c>
      <c r="BM221" s="215" t="s">
        <v>306</v>
      </c>
    </row>
    <row r="222" spans="1:65" s="2" customFormat="1" ht="29.25">
      <c r="A222" s="35"/>
      <c r="B222" s="36"/>
      <c r="C222" s="37"/>
      <c r="D222" s="217" t="s">
        <v>173</v>
      </c>
      <c r="E222" s="37"/>
      <c r="F222" s="218" t="s">
        <v>307</v>
      </c>
      <c r="G222" s="37"/>
      <c r="H222" s="37"/>
      <c r="I222" s="116"/>
      <c r="J222" s="37"/>
      <c r="K222" s="37"/>
      <c r="L222" s="40"/>
      <c r="M222" s="219"/>
      <c r="N222" s="220"/>
      <c r="O222" s="72"/>
      <c r="P222" s="72"/>
      <c r="Q222" s="72"/>
      <c r="R222" s="72"/>
      <c r="S222" s="72"/>
      <c r="T222" s="73"/>
      <c r="U222" s="35"/>
      <c r="V222" s="35"/>
      <c r="W222" s="35"/>
      <c r="X222" s="35"/>
      <c r="Y222" s="35"/>
      <c r="Z222" s="35"/>
      <c r="AA222" s="35"/>
      <c r="AB222" s="35"/>
      <c r="AC222" s="35"/>
      <c r="AD222" s="35"/>
      <c r="AE222" s="35"/>
      <c r="AT222" s="18" t="s">
        <v>173</v>
      </c>
      <c r="AU222" s="18" t="s">
        <v>88</v>
      </c>
    </row>
    <row r="223" spans="1:65" s="13" customFormat="1" ht="11.25">
      <c r="B223" s="221"/>
      <c r="C223" s="222"/>
      <c r="D223" s="217" t="s">
        <v>175</v>
      </c>
      <c r="E223" s="223" t="s">
        <v>1</v>
      </c>
      <c r="F223" s="224" t="s">
        <v>308</v>
      </c>
      <c r="G223" s="222"/>
      <c r="H223" s="225">
        <v>0.45600000000000002</v>
      </c>
      <c r="I223" s="226"/>
      <c r="J223" s="222"/>
      <c r="K223" s="222"/>
      <c r="L223" s="227"/>
      <c r="M223" s="228"/>
      <c r="N223" s="229"/>
      <c r="O223" s="229"/>
      <c r="P223" s="229"/>
      <c r="Q223" s="229"/>
      <c r="R223" s="229"/>
      <c r="S223" s="229"/>
      <c r="T223" s="230"/>
      <c r="AT223" s="231" t="s">
        <v>175</v>
      </c>
      <c r="AU223" s="231" t="s">
        <v>88</v>
      </c>
      <c r="AV223" s="13" t="s">
        <v>88</v>
      </c>
      <c r="AW223" s="13" t="s">
        <v>33</v>
      </c>
      <c r="AX223" s="13" t="s">
        <v>86</v>
      </c>
      <c r="AY223" s="231" t="s">
        <v>164</v>
      </c>
    </row>
    <row r="224" spans="1:65" s="2" customFormat="1" ht="24" customHeight="1">
      <c r="A224" s="35"/>
      <c r="B224" s="36"/>
      <c r="C224" s="204" t="s">
        <v>309</v>
      </c>
      <c r="D224" s="204" t="s">
        <v>166</v>
      </c>
      <c r="E224" s="205" t="s">
        <v>310</v>
      </c>
      <c r="F224" s="206" t="s">
        <v>311</v>
      </c>
      <c r="G224" s="207" t="s">
        <v>169</v>
      </c>
      <c r="H224" s="208">
        <v>3.242</v>
      </c>
      <c r="I224" s="209"/>
      <c r="J224" s="210">
        <f>ROUND(I224*H224,2)</f>
        <v>0</v>
      </c>
      <c r="K224" s="206" t="s">
        <v>170</v>
      </c>
      <c r="L224" s="40"/>
      <c r="M224" s="211" t="s">
        <v>1</v>
      </c>
      <c r="N224" s="212" t="s">
        <v>43</v>
      </c>
      <c r="O224" s="72"/>
      <c r="P224" s="213">
        <f>O224*H224</f>
        <v>0</v>
      </c>
      <c r="Q224" s="213">
        <v>2.2563422040000001</v>
      </c>
      <c r="R224" s="213">
        <f>Q224*H224</f>
        <v>7.3150614253680004</v>
      </c>
      <c r="S224" s="213">
        <v>0</v>
      </c>
      <c r="T224" s="214">
        <f>S224*H224</f>
        <v>0</v>
      </c>
      <c r="U224" s="35"/>
      <c r="V224" s="35"/>
      <c r="W224" s="35"/>
      <c r="X224" s="35"/>
      <c r="Y224" s="35"/>
      <c r="Z224" s="35"/>
      <c r="AA224" s="35"/>
      <c r="AB224" s="35"/>
      <c r="AC224" s="35"/>
      <c r="AD224" s="35"/>
      <c r="AE224" s="35"/>
      <c r="AR224" s="215" t="s">
        <v>171</v>
      </c>
      <c r="AT224" s="215" t="s">
        <v>166</v>
      </c>
      <c r="AU224" s="215" t="s">
        <v>88</v>
      </c>
      <c r="AY224" s="18" t="s">
        <v>164</v>
      </c>
      <c r="BE224" s="216">
        <f>IF(N224="základní",J224,0)</f>
        <v>0</v>
      </c>
      <c r="BF224" s="216">
        <f>IF(N224="snížená",J224,0)</f>
        <v>0</v>
      </c>
      <c r="BG224" s="216">
        <f>IF(N224="zákl. přenesená",J224,0)</f>
        <v>0</v>
      </c>
      <c r="BH224" s="216">
        <f>IF(N224="sníž. přenesená",J224,0)</f>
        <v>0</v>
      </c>
      <c r="BI224" s="216">
        <f>IF(N224="nulová",J224,0)</f>
        <v>0</v>
      </c>
      <c r="BJ224" s="18" t="s">
        <v>86</v>
      </c>
      <c r="BK224" s="216">
        <f>ROUND(I224*H224,2)</f>
        <v>0</v>
      </c>
      <c r="BL224" s="18" t="s">
        <v>171</v>
      </c>
      <c r="BM224" s="215" t="s">
        <v>312</v>
      </c>
    </row>
    <row r="225" spans="1:65" s="2" customFormat="1" ht="78">
      <c r="A225" s="35"/>
      <c r="B225" s="36"/>
      <c r="C225" s="37"/>
      <c r="D225" s="217" t="s">
        <v>173</v>
      </c>
      <c r="E225" s="37"/>
      <c r="F225" s="218" t="s">
        <v>313</v>
      </c>
      <c r="G225" s="37"/>
      <c r="H225" s="37"/>
      <c r="I225" s="116"/>
      <c r="J225" s="37"/>
      <c r="K225" s="37"/>
      <c r="L225" s="40"/>
      <c r="M225" s="219"/>
      <c r="N225" s="220"/>
      <c r="O225" s="72"/>
      <c r="P225" s="72"/>
      <c r="Q225" s="72"/>
      <c r="R225" s="72"/>
      <c r="S225" s="72"/>
      <c r="T225" s="73"/>
      <c r="U225" s="35"/>
      <c r="V225" s="35"/>
      <c r="W225" s="35"/>
      <c r="X225" s="35"/>
      <c r="Y225" s="35"/>
      <c r="Z225" s="35"/>
      <c r="AA225" s="35"/>
      <c r="AB225" s="35"/>
      <c r="AC225" s="35"/>
      <c r="AD225" s="35"/>
      <c r="AE225" s="35"/>
      <c r="AT225" s="18" t="s">
        <v>173</v>
      </c>
      <c r="AU225" s="18" t="s">
        <v>88</v>
      </c>
    </row>
    <row r="226" spans="1:65" s="13" customFormat="1" ht="11.25">
      <c r="B226" s="221"/>
      <c r="C226" s="222"/>
      <c r="D226" s="217" t="s">
        <v>175</v>
      </c>
      <c r="E226" s="223" t="s">
        <v>1</v>
      </c>
      <c r="F226" s="224" t="s">
        <v>314</v>
      </c>
      <c r="G226" s="222"/>
      <c r="H226" s="225">
        <v>2.8519999999999999</v>
      </c>
      <c r="I226" s="226"/>
      <c r="J226" s="222"/>
      <c r="K226" s="222"/>
      <c r="L226" s="227"/>
      <c r="M226" s="228"/>
      <c r="N226" s="229"/>
      <c r="O226" s="229"/>
      <c r="P226" s="229"/>
      <c r="Q226" s="229"/>
      <c r="R226" s="229"/>
      <c r="S226" s="229"/>
      <c r="T226" s="230"/>
      <c r="AT226" s="231" t="s">
        <v>175</v>
      </c>
      <c r="AU226" s="231" t="s">
        <v>88</v>
      </c>
      <c r="AV226" s="13" t="s">
        <v>88</v>
      </c>
      <c r="AW226" s="13" t="s">
        <v>33</v>
      </c>
      <c r="AX226" s="13" t="s">
        <v>78</v>
      </c>
      <c r="AY226" s="231" t="s">
        <v>164</v>
      </c>
    </row>
    <row r="227" spans="1:65" s="13" customFormat="1" ht="11.25">
      <c r="B227" s="221"/>
      <c r="C227" s="222"/>
      <c r="D227" s="217" t="s">
        <v>175</v>
      </c>
      <c r="E227" s="223" t="s">
        <v>1</v>
      </c>
      <c r="F227" s="224" t="s">
        <v>315</v>
      </c>
      <c r="G227" s="222"/>
      <c r="H227" s="225">
        <v>4.3999999999999997E-2</v>
      </c>
      <c r="I227" s="226"/>
      <c r="J227" s="222"/>
      <c r="K227" s="222"/>
      <c r="L227" s="227"/>
      <c r="M227" s="228"/>
      <c r="N227" s="229"/>
      <c r="O227" s="229"/>
      <c r="P227" s="229"/>
      <c r="Q227" s="229"/>
      <c r="R227" s="229"/>
      <c r="S227" s="229"/>
      <c r="T227" s="230"/>
      <c r="AT227" s="231" t="s">
        <v>175</v>
      </c>
      <c r="AU227" s="231" t="s">
        <v>88</v>
      </c>
      <c r="AV227" s="13" t="s">
        <v>88</v>
      </c>
      <c r="AW227" s="13" t="s">
        <v>33</v>
      </c>
      <c r="AX227" s="13" t="s">
        <v>78</v>
      </c>
      <c r="AY227" s="231" t="s">
        <v>164</v>
      </c>
    </row>
    <row r="228" spans="1:65" s="13" customFormat="1" ht="11.25">
      <c r="B228" s="221"/>
      <c r="C228" s="222"/>
      <c r="D228" s="217" t="s">
        <v>175</v>
      </c>
      <c r="E228" s="223" t="s">
        <v>1</v>
      </c>
      <c r="F228" s="224" t="s">
        <v>316</v>
      </c>
      <c r="G228" s="222"/>
      <c r="H228" s="225">
        <v>0.252</v>
      </c>
      <c r="I228" s="226"/>
      <c r="J228" s="222"/>
      <c r="K228" s="222"/>
      <c r="L228" s="227"/>
      <c r="M228" s="228"/>
      <c r="N228" s="229"/>
      <c r="O228" s="229"/>
      <c r="P228" s="229"/>
      <c r="Q228" s="229"/>
      <c r="R228" s="229"/>
      <c r="S228" s="229"/>
      <c r="T228" s="230"/>
      <c r="AT228" s="231" t="s">
        <v>175</v>
      </c>
      <c r="AU228" s="231" t="s">
        <v>88</v>
      </c>
      <c r="AV228" s="13" t="s">
        <v>88</v>
      </c>
      <c r="AW228" s="13" t="s">
        <v>33</v>
      </c>
      <c r="AX228" s="13" t="s">
        <v>78</v>
      </c>
      <c r="AY228" s="231" t="s">
        <v>164</v>
      </c>
    </row>
    <row r="229" spans="1:65" s="16" customFormat="1" ht="11.25">
      <c r="B229" s="254"/>
      <c r="C229" s="255"/>
      <c r="D229" s="217" t="s">
        <v>175</v>
      </c>
      <c r="E229" s="256" t="s">
        <v>1</v>
      </c>
      <c r="F229" s="257" t="s">
        <v>317</v>
      </c>
      <c r="G229" s="255"/>
      <c r="H229" s="258">
        <v>3.1479999999999997</v>
      </c>
      <c r="I229" s="259"/>
      <c r="J229" s="255"/>
      <c r="K229" s="255"/>
      <c r="L229" s="260"/>
      <c r="M229" s="261"/>
      <c r="N229" s="262"/>
      <c r="O229" s="262"/>
      <c r="P229" s="262"/>
      <c r="Q229" s="262"/>
      <c r="R229" s="262"/>
      <c r="S229" s="262"/>
      <c r="T229" s="263"/>
      <c r="AT229" s="264" t="s">
        <v>175</v>
      </c>
      <c r="AU229" s="264" t="s">
        <v>88</v>
      </c>
      <c r="AV229" s="16" t="s">
        <v>183</v>
      </c>
      <c r="AW229" s="16" t="s">
        <v>33</v>
      </c>
      <c r="AX229" s="16" t="s">
        <v>78</v>
      </c>
      <c r="AY229" s="264" t="s">
        <v>164</v>
      </c>
    </row>
    <row r="230" spans="1:65" s="14" customFormat="1" ht="11.25">
      <c r="B230" s="232"/>
      <c r="C230" s="233"/>
      <c r="D230" s="217" t="s">
        <v>175</v>
      </c>
      <c r="E230" s="234" t="s">
        <v>1</v>
      </c>
      <c r="F230" s="235" t="s">
        <v>318</v>
      </c>
      <c r="G230" s="233"/>
      <c r="H230" s="234" t="s">
        <v>1</v>
      </c>
      <c r="I230" s="236"/>
      <c r="J230" s="233"/>
      <c r="K230" s="233"/>
      <c r="L230" s="237"/>
      <c r="M230" s="238"/>
      <c r="N230" s="239"/>
      <c r="O230" s="239"/>
      <c r="P230" s="239"/>
      <c r="Q230" s="239"/>
      <c r="R230" s="239"/>
      <c r="S230" s="239"/>
      <c r="T230" s="240"/>
      <c r="AT230" s="241" t="s">
        <v>175</v>
      </c>
      <c r="AU230" s="241" t="s">
        <v>88</v>
      </c>
      <c r="AV230" s="14" t="s">
        <v>86</v>
      </c>
      <c r="AW230" s="14" t="s">
        <v>33</v>
      </c>
      <c r="AX230" s="14" t="s">
        <v>78</v>
      </c>
      <c r="AY230" s="241" t="s">
        <v>164</v>
      </c>
    </row>
    <row r="231" spans="1:65" s="13" customFormat="1" ht="11.25">
      <c r="B231" s="221"/>
      <c r="C231" s="222"/>
      <c r="D231" s="217" t="s">
        <v>175</v>
      </c>
      <c r="E231" s="223" t="s">
        <v>1</v>
      </c>
      <c r="F231" s="224" t="s">
        <v>319</v>
      </c>
      <c r="G231" s="222"/>
      <c r="H231" s="225">
        <v>9.4E-2</v>
      </c>
      <c r="I231" s="226"/>
      <c r="J231" s="222"/>
      <c r="K231" s="222"/>
      <c r="L231" s="227"/>
      <c r="M231" s="228"/>
      <c r="N231" s="229"/>
      <c r="O231" s="229"/>
      <c r="P231" s="229"/>
      <c r="Q231" s="229"/>
      <c r="R231" s="229"/>
      <c r="S231" s="229"/>
      <c r="T231" s="230"/>
      <c r="AT231" s="231" t="s">
        <v>175</v>
      </c>
      <c r="AU231" s="231" t="s">
        <v>88</v>
      </c>
      <c r="AV231" s="13" t="s">
        <v>88</v>
      </c>
      <c r="AW231" s="13" t="s">
        <v>33</v>
      </c>
      <c r="AX231" s="13" t="s">
        <v>78</v>
      </c>
      <c r="AY231" s="231" t="s">
        <v>164</v>
      </c>
    </row>
    <row r="232" spans="1:65" s="15" customFormat="1" ht="11.25">
      <c r="B232" s="242"/>
      <c r="C232" s="243"/>
      <c r="D232" s="217" t="s">
        <v>175</v>
      </c>
      <c r="E232" s="244" t="s">
        <v>1</v>
      </c>
      <c r="F232" s="245" t="s">
        <v>207</v>
      </c>
      <c r="G232" s="243"/>
      <c r="H232" s="246">
        <v>3.2419999999999995</v>
      </c>
      <c r="I232" s="247"/>
      <c r="J232" s="243"/>
      <c r="K232" s="243"/>
      <c r="L232" s="248"/>
      <c r="M232" s="249"/>
      <c r="N232" s="250"/>
      <c r="O232" s="250"/>
      <c r="P232" s="250"/>
      <c r="Q232" s="250"/>
      <c r="R232" s="250"/>
      <c r="S232" s="250"/>
      <c r="T232" s="251"/>
      <c r="AT232" s="252" t="s">
        <v>175</v>
      </c>
      <c r="AU232" s="252" t="s">
        <v>88</v>
      </c>
      <c r="AV232" s="15" t="s">
        <v>171</v>
      </c>
      <c r="AW232" s="15" t="s">
        <v>33</v>
      </c>
      <c r="AX232" s="15" t="s">
        <v>86</v>
      </c>
      <c r="AY232" s="252" t="s">
        <v>164</v>
      </c>
    </row>
    <row r="233" spans="1:65" s="2" customFormat="1" ht="24" customHeight="1">
      <c r="A233" s="35"/>
      <c r="B233" s="36"/>
      <c r="C233" s="204" t="s">
        <v>320</v>
      </c>
      <c r="D233" s="204" t="s">
        <v>166</v>
      </c>
      <c r="E233" s="205" t="s">
        <v>321</v>
      </c>
      <c r="F233" s="206" t="s">
        <v>322</v>
      </c>
      <c r="G233" s="207" t="s">
        <v>169</v>
      </c>
      <c r="H233" s="208">
        <v>27.042000000000002</v>
      </c>
      <c r="I233" s="209"/>
      <c r="J233" s="210">
        <f>ROUND(I233*H233,2)</f>
        <v>0</v>
      </c>
      <c r="K233" s="206" t="s">
        <v>170</v>
      </c>
      <c r="L233" s="40"/>
      <c r="M233" s="211" t="s">
        <v>1</v>
      </c>
      <c r="N233" s="212" t="s">
        <v>43</v>
      </c>
      <c r="O233" s="72"/>
      <c r="P233" s="213">
        <f>O233*H233</f>
        <v>0</v>
      </c>
      <c r="Q233" s="213">
        <v>2.4532922039999998</v>
      </c>
      <c r="R233" s="213">
        <f>Q233*H233</f>
        <v>66.341927780568</v>
      </c>
      <c r="S233" s="213">
        <v>0</v>
      </c>
      <c r="T233" s="214">
        <f>S233*H233</f>
        <v>0</v>
      </c>
      <c r="U233" s="35"/>
      <c r="V233" s="35"/>
      <c r="W233" s="35"/>
      <c r="X233" s="35"/>
      <c r="Y233" s="35"/>
      <c r="Z233" s="35"/>
      <c r="AA233" s="35"/>
      <c r="AB233" s="35"/>
      <c r="AC233" s="35"/>
      <c r="AD233" s="35"/>
      <c r="AE233" s="35"/>
      <c r="AR233" s="215" t="s">
        <v>171</v>
      </c>
      <c r="AT233" s="215" t="s">
        <v>166</v>
      </c>
      <c r="AU233" s="215" t="s">
        <v>88</v>
      </c>
      <c r="AY233" s="18" t="s">
        <v>164</v>
      </c>
      <c r="BE233" s="216">
        <f>IF(N233="základní",J233,0)</f>
        <v>0</v>
      </c>
      <c r="BF233" s="216">
        <f>IF(N233="snížená",J233,0)</f>
        <v>0</v>
      </c>
      <c r="BG233" s="216">
        <f>IF(N233="zákl. přenesená",J233,0)</f>
        <v>0</v>
      </c>
      <c r="BH233" s="216">
        <f>IF(N233="sníž. přenesená",J233,0)</f>
        <v>0</v>
      </c>
      <c r="BI233" s="216">
        <f>IF(N233="nulová",J233,0)</f>
        <v>0</v>
      </c>
      <c r="BJ233" s="18" t="s">
        <v>86</v>
      </c>
      <c r="BK233" s="216">
        <f>ROUND(I233*H233,2)</f>
        <v>0</v>
      </c>
      <c r="BL233" s="18" t="s">
        <v>171</v>
      </c>
      <c r="BM233" s="215" t="s">
        <v>323</v>
      </c>
    </row>
    <row r="234" spans="1:65" s="2" customFormat="1" ht="78">
      <c r="A234" s="35"/>
      <c r="B234" s="36"/>
      <c r="C234" s="37"/>
      <c r="D234" s="217" t="s">
        <v>173</v>
      </c>
      <c r="E234" s="37"/>
      <c r="F234" s="218" t="s">
        <v>313</v>
      </c>
      <c r="G234" s="37"/>
      <c r="H234" s="37"/>
      <c r="I234" s="116"/>
      <c r="J234" s="37"/>
      <c r="K234" s="37"/>
      <c r="L234" s="40"/>
      <c r="M234" s="219"/>
      <c r="N234" s="220"/>
      <c r="O234" s="72"/>
      <c r="P234" s="72"/>
      <c r="Q234" s="72"/>
      <c r="R234" s="72"/>
      <c r="S234" s="72"/>
      <c r="T234" s="73"/>
      <c r="U234" s="35"/>
      <c r="V234" s="35"/>
      <c r="W234" s="35"/>
      <c r="X234" s="35"/>
      <c r="Y234" s="35"/>
      <c r="Z234" s="35"/>
      <c r="AA234" s="35"/>
      <c r="AB234" s="35"/>
      <c r="AC234" s="35"/>
      <c r="AD234" s="35"/>
      <c r="AE234" s="35"/>
      <c r="AT234" s="18" t="s">
        <v>173</v>
      </c>
      <c r="AU234" s="18" t="s">
        <v>88</v>
      </c>
    </row>
    <row r="235" spans="1:65" s="13" customFormat="1" ht="11.25">
      <c r="B235" s="221"/>
      <c r="C235" s="222"/>
      <c r="D235" s="217" t="s">
        <v>175</v>
      </c>
      <c r="E235" s="223" t="s">
        <v>1</v>
      </c>
      <c r="F235" s="224" t="s">
        <v>324</v>
      </c>
      <c r="G235" s="222"/>
      <c r="H235" s="225">
        <v>24.242000000000001</v>
      </c>
      <c r="I235" s="226"/>
      <c r="J235" s="222"/>
      <c r="K235" s="222"/>
      <c r="L235" s="227"/>
      <c r="M235" s="228"/>
      <c r="N235" s="229"/>
      <c r="O235" s="229"/>
      <c r="P235" s="229"/>
      <c r="Q235" s="229"/>
      <c r="R235" s="229"/>
      <c r="S235" s="229"/>
      <c r="T235" s="230"/>
      <c r="AT235" s="231" t="s">
        <v>175</v>
      </c>
      <c r="AU235" s="231" t="s">
        <v>88</v>
      </c>
      <c r="AV235" s="13" t="s">
        <v>88</v>
      </c>
      <c r="AW235" s="13" t="s">
        <v>33</v>
      </c>
      <c r="AX235" s="13" t="s">
        <v>78</v>
      </c>
      <c r="AY235" s="231" t="s">
        <v>164</v>
      </c>
    </row>
    <row r="236" spans="1:65" s="13" customFormat="1" ht="11.25">
      <c r="B236" s="221"/>
      <c r="C236" s="222"/>
      <c r="D236" s="217" t="s">
        <v>175</v>
      </c>
      <c r="E236" s="223" t="s">
        <v>1</v>
      </c>
      <c r="F236" s="224" t="s">
        <v>325</v>
      </c>
      <c r="G236" s="222"/>
      <c r="H236" s="225">
        <v>0.374</v>
      </c>
      <c r="I236" s="226"/>
      <c r="J236" s="222"/>
      <c r="K236" s="222"/>
      <c r="L236" s="227"/>
      <c r="M236" s="228"/>
      <c r="N236" s="229"/>
      <c r="O236" s="229"/>
      <c r="P236" s="229"/>
      <c r="Q236" s="229"/>
      <c r="R236" s="229"/>
      <c r="S236" s="229"/>
      <c r="T236" s="230"/>
      <c r="AT236" s="231" t="s">
        <v>175</v>
      </c>
      <c r="AU236" s="231" t="s">
        <v>88</v>
      </c>
      <c r="AV236" s="13" t="s">
        <v>88</v>
      </c>
      <c r="AW236" s="13" t="s">
        <v>33</v>
      </c>
      <c r="AX236" s="13" t="s">
        <v>78</v>
      </c>
      <c r="AY236" s="231" t="s">
        <v>164</v>
      </c>
    </row>
    <row r="237" spans="1:65" s="13" customFormat="1" ht="11.25">
      <c r="B237" s="221"/>
      <c r="C237" s="222"/>
      <c r="D237" s="217" t="s">
        <v>175</v>
      </c>
      <c r="E237" s="223" t="s">
        <v>1</v>
      </c>
      <c r="F237" s="224" t="s">
        <v>326</v>
      </c>
      <c r="G237" s="222"/>
      <c r="H237" s="225">
        <v>1.6379999999999999</v>
      </c>
      <c r="I237" s="226"/>
      <c r="J237" s="222"/>
      <c r="K237" s="222"/>
      <c r="L237" s="227"/>
      <c r="M237" s="228"/>
      <c r="N237" s="229"/>
      <c r="O237" s="229"/>
      <c r="P237" s="229"/>
      <c r="Q237" s="229"/>
      <c r="R237" s="229"/>
      <c r="S237" s="229"/>
      <c r="T237" s="230"/>
      <c r="AT237" s="231" t="s">
        <v>175</v>
      </c>
      <c r="AU237" s="231" t="s">
        <v>88</v>
      </c>
      <c r="AV237" s="13" t="s">
        <v>88</v>
      </c>
      <c r="AW237" s="13" t="s">
        <v>33</v>
      </c>
      <c r="AX237" s="13" t="s">
        <v>78</v>
      </c>
      <c r="AY237" s="231" t="s">
        <v>164</v>
      </c>
    </row>
    <row r="238" spans="1:65" s="16" customFormat="1" ht="11.25">
      <c r="B238" s="254"/>
      <c r="C238" s="255"/>
      <c r="D238" s="217" t="s">
        <v>175</v>
      </c>
      <c r="E238" s="256" t="s">
        <v>1</v>
      </c>
      <c r="F238" s="257" t="s">
        <v>317</v>
      </c>
      <c r="G238" s="255"/>
      <c r="H238" s="258">
        <v>26.253999999999998</v>
      </c>
      <c r="I238" s="259"/>
      <c r="J238" s="255"/>
      <c r="K238" s="255"/>
      <c r="L238" s="260"/>
      <c r="M238" s="261"/>
      <c r="N238" s="262"/>
      <c r="O238" s="262"/>
      <c r="P238" s="262"/>
      <c r="Q238" s="262"/>
      <c r="R238" s="262"/>
      <c r="S238" s="262"/>
      <c r="T238" s="263"/>
      <c r="AT238" s="264" t="s">
        <v>175</v>
      </c>
      <c r="AU238" s="264" t="s">
        <v>88</v>
      </c>
      <c r="AV238" s="16" t="s">
        <v>183</v>
      </c>
      <c r="AW238" s="16" t="s">
        <v>33</v>
      </c>
      <c r="AX238" s="16" t="s">
        <v>78</v>
      </c>
      <c r="AY238" s="264" t="s">
        <v>164</v>
      </c>
    </row>
    <row r="239" spans="1:65" s="14" customFormat="1" ht="11.25">
      <c r="B239" s="232"/>
      <c r="C239" s="233"/>
      <c r="D239" s="217" t="s">
        <v>175</v>
      </c>
      <c r="E239" s="234" t="s">
        <v>1</v>
      </c>
      <c r="F239" s="235" t="s">
        <v>318</v>
      </c>
      <c r="G239" s="233"/>
      <c r="H239" s="234" t="s">
        <v>1</v>
      </c>
      <c r="I239" s="236"/>
      <c r="J239" s="233"/>
      <c r="K239" s="233"/>
      <c r="L239" s="237"/>
      <c r="M239" s="238"/>
      <c r="N239" s="239"/>
      <c r="O239" s="239"/>
      <c r="P239" s="239"/>
      <c r="Q239" s="239"/>
      <c r="R239" s="239"/>
      <c r="S239" s="239"/>
      <c r="T239" s="240"/>
      <c r="AT239" s="241" t="s">
        <v>175</v>
      </c>
      <c r="AU239" s="241" t="s">
        <v>88</v>
      </c>
      <c r="AV239" s="14" t="s">
        <v>86</v>
      </c>
      <c r="AW239" s="14" t="s">
        <v>33</v>
      </c>
      <c r="AX239" s="14" t="s">
        <v>78</v>
      </c>
      <c r="AY239" s="241" t="s">
        <v>164</v>
      </c>
    </row>
    <row r="240" spans="1:65" s="13" customFormat="1" ht="11.25">
      <c r="B240" s="221"/>
      <c r="C240" s="222"/>
      <c r="D240" s="217" t="s">
        <v>175</v>
      </c>
      <c r="E240" s="223" t="s">
        <v>1</v>
      </c>
      <c r="F240" s="224" t="s">
        <v>327</v>
      </c>
      <c r="G240" s="222"/>
      <c r="H240" s="225">
        <v>0.78800000000000003</v>
      </c>
      <c r="I240" s="226"/>
      <c r="J240" s="222"/>
      <c r="K240" s="222"/>
      <c r="L240" s="227"/>
      <c r="M240" s="228"/>
      <c r="N240" s="229"/>
      <c r="O240" s="229"/>
      <c r="P240" s="229"/>
      <c r="Q240" s="229"/>
      <c r="R240" s="229"/>
      <c r="S240" s="229"/>
      <c r="T240" s="230"/>
      <c r="AT240" s="231" t="s">
        <v>175</v>
      </c>
      <c r="AU240" s="231" t="s">
        <v>88</v>
      </c>
      <c r="AV240" s="13" t="s">
        <v>88</v>
      </c>
      <c r="AW240" s="13" t="s">
        <v>33</v>
      </c>
      <c r="AX240" s="13" t="s">
        <v>78</v>
      </c>
      <c r="AY240" s="231" t="s">
        <v>164</v>
      </c>
    </row>
    <row r="241" spans="1:65" s="15" customFormat="1" ht="11.25">
      <c r="B241" s="242"/>
      <c r="C241" s="243"/>
      <c r="D241" s="217" t="s">
        <v>175</v>
      </c>
      <c r="E241" s="244" t="s">
        <v>1</v>
      </c>
      <c r="F241" s="245" t="s">
        <v>207</v>
      </c>
      <c r="G241" s="243"/>
      <c r="H241" s="246">
        <v>27.041999999999998</v>
      </c>
      <c r="I241" s="247"/>
      <c r="J241" s="243"/>
      <c r="K241" s="243"/>
      <c r="L241" s="248"/>
      <c r="M241" s="249"/>
      <c r="N241" s="250"/>
      <c r="O241" s="250"/>
      <c r="P241" s="250"/>
      <c r="Q241" s="250"/>
      <c r="R241" s="250"/>
      <c r="S241" s="250"/>
      <c r="T241" s="251"/>
      <c r="AT241" s="252" t="s">
        <v>175</v>
      </c>
      <c r="AU241" s="252" t="s">
        <v>88</v>
      </c>
      <c r="AV241" s="15" t="s">
        <v>171</v>
      </c>
      <c r="AW241" s="15" t="s">
        <v>33</v>
      </c>
      <c r="AX241" s="15" t="s">
        <v>86</v>
      </c>
      <c r="AY241" s="252" t="s">
        <v>164</v>
      </c>
    </row>
    <row r="242" spans="1:65" s="2" customFormat="1" ht="36" customHeight="1">
      <c r="A242" s="35"/>
      <c r="B242" s="36"/>
      <c r="C242" s="204" t="s">
        <v>328</v>
      </c>
      <c r="D242" s="204" t="s">
        <v>166</v>
      </c>
      <c r="E242" s="205" t="s">
        <v>329</v>
      </c>
      <c r="F242" s="206" t="s">
        <v>330</v>
      </c>
      <c r="G242" s="207" t="s">
        <v>255</v>
      </c>
      <c r="H242" s="208">
        <v>13.038</v>
      </c>
      <c r="I242" s="209"/>
      <c r="J242" s="210">
        <f>ROUND(I242*H242,2)</f>
        <v>0</v>
      </c>
      <c r="K242" s="206" t="s">
        <v>170</v>
      </c>
      <c r="L242" s="40"/>
      <c r="M242" s="211" t="s">
        <v>1</v>
      </c>
      <c r="N242" s="212" t="s">
        <v>43</v>
      </c>
      <c r="O242" s="72"/>
      <c r="P242" s="213">
        <f>O242*H242</f>
        <v>0</v>
      </c>
      <c r="Q242" s="213">
        <v>0.58442640000000001</v>
      </c>
      <c r="R242" s="213">
        <f>Q242*H242</f>
        <v>7.6197514032000004</v>
      </c>
      <c r="S242" s="213">
        <v>0</v>
      </c>
      <c r="T242" s="214">
        <f>S242*H242</f>
        <v>0</v>
      </c>
      <c r="U242" s="35"/>
      <c r="V242" s="35"/>
      <c r="W242" s="35"/>
      <c r="X242" s="35"/>
      <c r="Y242" s="35"/>
      <c r="Z242" s="35"/>
      <c r="AA242" s="35"/>
      <c r="AB242" s="35"/>
      <c r="AC242" s="35"/>
      <c r="AD242" s="35"/>
      <c r="AE242" s="35"/>
      <c r="AR242" s="215" t="s">
        <v>171</v>
      </c>
      <c r="AT242" s="215" t="s">
        <v>166</v>
      </c>
      <c r="AU242" s="215" t="s">
        <v>88</v>
      </c>
      <c r="AY242" s="18" t="s">
        <v>164</v>
      </c>
      <c r="BE242" s="216">
        <f>IF(N242="základní",J242,0)</f>
        <v>0</v>
      </c>
      <c r="BF242" s="216">
        <f>IF(N242="snížená",J242,0)</f>
        <v>0</v>
      </c>
      <c r="BG242" s="216">
        <f>IF(N242="zákl. přenesená",J242,0)</f>
        <v>0</v>
      </c>
      <c r="BH242" s="216">
        <f>IF(N242="sníž. přenesená",J242,0)</f>
        <v>0</v>
      </c>
      <c r="BI242" s="216">
        <f>IF(N242="nulová",J242,0)</f>
        <v>0</v>
      </c>
      <c r="BJ242" s="18" t="s">
        <v>86</v>
      </c>
      <c r="BK242" s="216">
        <f>ROUND(I242*H242,2)</f>
        <v>0</v>
      </c>
      <c r="BL242" s="18" t="s">
        <v>171</v>
      </c>
      <c r="BM242" s="215" t="s">
        <v>331</v>
      </c>
    </row>
    <row r="243" spans="1:65" s="2" customFormat="1" ht="58.5">
      <c r="A243" s="35"/>
      <c r="B243" s="36"/>
      <c r="C243" s="37"/>
      <c r="D243" s="217" t="s">
        <v>173</v>
      </c>
      <c r="E243" s="37"/>
      <c r="F243" s="218" t="s">
        <v>332</v>
      </c>
      <c r="G243" s="37"/>
      <c r="H243" s="37"/>
      <c r="I243" s="116"/>
      <c r="J243" s="37"/>
      <c r="K243" s="37"/>
      <c r="L243" s="40"/>
      <c r="M243" s="219"/>
      <c r="N243" s="220"/>
      <c r="O243" s="72"/>
      <c r="P243" s="72"/>
      <c r="Q243" s="72"/>
      <c r="R243" s="72"/>
      <c r="S243" s="72"/>
      <c r="T243" s="73"/>
      <c r="U243" s="35"/>
      <c r="V243" s="35"/>
      <c r="W243" s="35"/>
      <c r="X243" s="35"/>
      <c r="Y243" s="35"/>
      <c r="Z243" s="35"/>
      <c r="AA243" s="35"/>
      <c r="AB243" s="35"/>
      <c r="AC243" s="35"/>
      <c r="AD243" s="35"/>
      <c r="AE243" s="35"/>
      <c r="AT243" s="18" t="s">
        <v>173</v>
      </c>
      <c r="AU243" s="18" t="s">
        <v>88</v>
      </c>
    </row>
    <row r="244" spans="1:65" s="14" customFormat="1" ht="11.25">
      <c r="B244" s="232"/>
      <c r="C244" s="233"/>
      <c r="D244" s="217" t="s">
        <v>175</v>
      </c>
      <c r="E244" s="234" t="s">
        <v>1</v>
      </c>
      <c r="F244" s="235" t="s">
        <v>333</v>
      </c>
      <c r="G244" s="233"/>
      <c r="H244" s="234" t="s">
        <v>1</v>
      </c>
      <c r="I244" s="236"/>
      <c r="J244" s="233"/>
      <c r="K244" s="233"/>
      <c r="L244" s="237"/>
      <c r="M244" s="238"/>
      <c r="N244" s="239"/>
      <c r="O244" s="239"/>
      <c r="P244" s="239"/>
      <c r="Q244" s="239"/>
      <c r="R244" s="239"/>
      <c r="S244" s="239"/>
      <c r="T244" s="240"/>
      <c r="AT244" s="241" t="s">
        <v>175</v>
      </c>
      <c r="AU244" s="241" t="s">
        <v>88</v>
      </c>
      <c r="AV244" s="14" t="s">
        <v>86</v>
      </c>
      <c r="AW244" s="14" t="s">
        <v>33</v>
      </c>
      <c r="AX244" s="14" t="s">
        <v>78</v>
      </c>
      <c r="AY244" s="241" t="s">
        <v>164</v>
      </c>
    </row>
    <row r="245" spans="1:65" s="13" customFormat="1" ht="11.25">
      <c r="B245" s="221"/>
      <c r="C245" s="222"/>
      <c r="D245" s="217" t="s">
        <v>175</v>
      </c>
      <c r="E245" s="223" t="s">
        <v>1</v>
      </c>
      <c r="F245" s="224" t="s">
        <v>334</v>
      </c>
      <c r="G245" s="222"/>
      <c r="H245" s="225">
        <v>13.038</v>
      </c>
      <c r="I245" s="226"/>
      <c r="J245" s="222"/>
      <c r="K245" s="222"/>
      <c r="L245" s="227"/>
      <c r="M245" s="228"/>
      <c r="N245" s="229"/>
      <c r="O245" s="229"/>
      <c r="P245" s="229"/>
      <c r="Q245" s="229"/>
      <c r="R245" s="229"/>
      <c r="S245" s="229"/>
      <c r="T245" s="230"/>
      <c r="AT245" s="231" t="s">
        <v>175</v>
      </c>
      <c r="AU245" s="231" t="s">
        <v>88</v>
      </c>
      <c r="AV245" s="13" t="s">
        <v>88</v>
      </c>
      <c r="AW245" s="13" t="s">
        <v>33</v>
      </c>
      <c r="AX245" s="13" t="s">
        <v>86</v>
      </c>
      <c r="AY245" s="231" t="s">
        <v>164</v>
      </c>
    </row>
    <row r="246" spans="1:65" s="2" customFormat="1" ht="36" customHeight="1">
      <c r="A246" s="35"/>
      <c r="B246" s="36"/>
      <c r="C246" s="204" t="s">
        <v>335</v>
      </c>
      <c r="D246" s="204" t="s">
        <v>166</v>
      </c>
      <c r="E246" s="205" t="s">
        <v>336</v>
      </c>
      <c r="F246" s="206" t="s">
        <v>337</v>
      </c>
      <c r="G246" s="207" t="s">
        <v>255</v>
      </c>
      <c r="H246" s="208">
        <v>10.712999999999999</v>
      </c>
      <c r="I246" s="209"/>
      <c r="J246" s="210">
        <f>ROUND(I246*H246,2)</f>
        <v>0</v>
      </c>
      <c r="K246" s="206" t="s">
        <v>170</v>
      </c>
      <c r="L246" s="40"/>
      <c r="M246" s="211" t="s">
        <v>1</v>
      </c>
      <c r="N246" s="212" t="s">
        <v>43</v>
      </c>
      <c r="O246" s="72"/>
      <c r="P246" s="213">
        <f>O246*H246</f>
        <v>0</v>
      </c>
      <c r="Q246" s="213">
        <v>0.71545773999999995</v>
      </c>
      <c r="R246" s="213">
        <f>Q246*H246</f>
        <v>7.6646987686199992</v>
      </c>
      <c r="S246" s="213">
        <v>0</v>
      </c>
      <c r="T246" s="214">
        <f>S246*H246</f>
        <v>0</v>
      </c>
      <c r="U246" s="35"/>
      <c r="V246" s="35"/>
      <c r="W246" s="35"/>
      <c r="X246" s="35"/>
      <c r="Y246" s="35"/>
      <c r="Z246" s="35"/>
      <c r="AA246" s="35"/>
      <c r="AB246" s="35"/>
      <c r="AC246" s="35"/>
      <c r="AD246" s="35"/>
      <c r="AE246" s="35"/>
      <c r="AR246" s="215" t="s">
        <v>171</v>
      </c>
      <c r="AT246" s="215" t="s">
        <v>166</v>
      </c>
      <c r="AU246" s="215" t="s">
        <v>88</v>
      </c>
      <c r="AY246" s="18" t="s">
        <v>164</v>
      </c>
      <c r="BE246" s="216">
        <f>IF(N246="základní",J246,0)</f>
        <v>0</v>
      </c>
      <c r="BF246" s="216">
        <f>IF(N246="snížená",J246,0)</f>
        <v>0</v>
      </c>
      <c r="BG246" s="216">
        <f>IF(N246="zákl. přenesená",J246,0)</f>
        <v>0</v>
      </c>
      <c r="BH246" s="216">
        <f>IF(N246="sníž. přenesená",J246,0)</f>
        <v>0</v>
      </c>
      <c r="BI246" s="216">
        <f>IF(N246="nulová",J246,0)</f>
        <v>0</v>
      </c>
      <c r="BJ246" s="18" t="s">
        <v>86</v>
      </c>
      <c r="BK246" s="216">
        <f>ROUND(I246*H246,2)</f>
        <v>0</v>
      </c>
      <c r="BL246" s="18" t="s">
        <v>171</v>
      </c>
      <c r="BM246" s="215" t="s">
        <v>338</v>
      </c>
    </row>
    <row r="247" spans="1:65" s="2" customFormat="1" ht="58.5">
      <c r="A247" s="35"/>
      <c r="B247" s="36"/>
      <c r="C247" s="37"/>
      <c r="D247" s="217" t="s">
        <v>173</v>
      </c>
      <c r="E247" s="37"/>
      <c r="F247" s="218" t="s">
        <v>332</v>
      </c>
      <c r="G247" s="37"/>
      <c r="H247" s="37"/>
      <c r="I247" s="116"/>
      <c r="J247" s="37"/>
      <c r="K247" s="37"/>
      <c r="L247" s="40"/>
      <c r="M247" s="219"/>
      <c r="N247" s="220"/>
      <c r="O247" s="72"/>
      <c r="P247" s="72"/>
      <c r="Q247" s="72"/>
      <c r="R247" s="72"/>
      <c r="S247" s="72"/>
      <c r="T247" s="73"/>
      <c r="U247" s="35"/>
      <c r="V247" s="35"/>
      <c r="W247" s="35"/>
      <c r="X247" s="35"/>
      <c r="Y247" s="35"/>
      <c r="Z247" s="35"/>
      <c r="AA247" s="35"/>
      <c r="AB247" s="35"/>
      <c r="AC247" s="35"/>
      <c r="AD247" s="35"/>
      <c r="AE247" s="35"/>
      <c r="AT247" s="18" t="s">
        <v>173</v>
      </c>
      <c r="AU247" s="18" t="s">
        <v>88</v>
      </c>
    </row>
    <row r="248" spans="1:65" s="14" customFormat="1" ht="11.25">
      <c r="B248" s="232"/>
      <c r="C248" s="233"/>
      <c r="D248" s="217" t="s">
        <v>175</v>
      </c>
      <c r="E248" s="234" t="s">
        <v>1</v>
      </c>
      <c r="F248" s="235" t="s">
        <v>339</v>
      </c>
      <c r="G248" s="233"/>
      <c r="H248" s="234" t="s">
        <v>1</v>
      </c>
      <c r="I248" s="236"/>
      <c r="J248" s="233"/>
      <c r="K248" s="233"/>
      <c r="L248" s="237"/>
      <c r="M248" s="238"/>
      <c r="N248" s="239"/>
      <c r="O248" s="239"/>
      <c r="P248" s="239"/>
      <c r="Q248" s="239"/>
      <c r="R248" s="239"/>
      <c r="S248" s="239"/>
      <c r="T248" s="240"/>
      <c r="AT248" s="241" t="s">
        <v>175</v>
      </c>
      <c r="AU248" s="241" t="s">
        <v>88</v>
      </c>
      <c r="AV248" s="14" t="s">
        <v>86</v>
      </c>
      <c r="AW248" s="14" t="s">
        <v>33</v>
      </c>
      <c r="AX248" s="14" t="s">
        <v>78</v>
      </c>
      <c r="AY248" s="241" t="s">
        <v>164</v>
      </c>
    </row>
    <row r="249" spans="1:65" s="13" customFormat="1" ht="11.25">
      <c r="B249" s="221"/>
      <c r="C249" s="222"/>
      <c r="D249" s="217" t="s">
        <v>175</v>
      </c>
      <c r="E249" s="223" t="s">
        <v>1</v>
      </c>
      <c r="F249" s="224" t="s">
        <v>340</v>
      </c>
      <c r="G249" s="222"/>
      <c r="H249" s="225">
        <v>10.712999999999999</v>
      </c>
      <c r="I249" s="226"/>
      <c r="J249" s="222"/>
      <c r="K249" s="222"/>
      <c r="L249" s="227"/>
      <c r="M249" s="228"/>
      <c r="N249" s="229"/>
      <c r="O249" s="229"/>
      <c r="P249" s="229"/>
      <c r="Q249" s="229"/>
      <c r="R249" s="229"/>
      <c r="S249" s="229"/>
      <c r="T249" s="230"/>
      <c r="AT249" s="231" t="s">
        <v>175</v>
      </c>
      <c r="AU249" s="231" t="s">
        <v>88</v>
      </c>
      <c r="AV249" s="13" t="s">
        <v>88</v>
      </c>
      <c r="AW249" s="13" t="s">
        <v>33</v>
      </c>
      <c r="AX249" s="13" t="s">
        <v>86</v>
      </c>
      <c r="AY249" s="231" t="s">
        <v>164</v>
      </c>
    </row>
    <row r="250" spans="1:65" s="2" customFormat="1" ht="36" customHeight="1">
      <c r="A250" s="35"/>
      <c r="B250" s="36"/>
      <c r="C250" s="204" t="s">
        <v>341</v>
      </c>
      <c r="D250" s="204" t="s">
        <v>166</v>
      </c>
      <c r="E250" s="205" t="s">
        <v>342</v>
      </c>
      <c r="F250" s="206" t="s">
        <v>343</v>
      </c>
      <c r="G250" s="207" t="s">
        <v>255</v>
      </c>
      <c r="H250" s="208">
        <v>7.4379999999999997</v>
      </c>
      <c r="I250" s="209"/>
      <c r="J250" s="210">
        <f>ROUND(I250*H250,2)</f>
        <v>0</v>
      </c>
      <c r="K250" s="206" t="s">
        <v>170</v>
      </c>
      <c r="L250" s="40"/>
      <c r="M250" s="211" t="s">
        <v>1</v>
      </c>
      <c r="N250" s="212" t="s">
        <v>43</v>
      </c>
      <c r="O250" s="72"/>
      <c r="P250" s="213">
        <f>O250*H250</f>
        <v>0</v>
      </c>
      <c r="Q250" s="213">
        <v>0.96612054999999997</v>
      </c>
      <c r="R250" s="213">
        <f>Q250*H250</f>
        <v>7.1860046508999993</v>
      </c>
      <c r="S250" s="213">
        <v>0</v>
      </c>
      <c r="T250" s="214">
        <f>S250*H250</f>
        <v>0</v>
      </c>
      <c r="U250" s="35"/>
      <c r="V250" s="35"/>
      <c r="W250" s="35"/>
      <c r="X250" s="35"/>
      <c r="Y250" s="35"/>
      <c r="Z250" s="35"/>
      <c r="AA250" s="35"/>
      <c r="AB250" s="35"/>
      <c r="AC250" s="35"/>
      <c r="AD250" s="35"/>
      <c r="AE250" s="35"/>
      <c r="AR250" s="215" t="s">
        <v>171</v>
      </c>
      <c r="AT250" s="215" t="s">
        <v>166</v>
      </c>
      <c r="AU250" s="215" t="s">
        <v>88</v>
      </c>
      <c r="AY250" s="18" t="s">
        <v>164</v>
      </c>
      <c r="BE250" s="216">
        <f>IF(N250="základní",J250,0)</f>
        <v>0</v>
      </c>
      <c r="BF250" s="216">
        <f>IF(N250="snížená",J250,0)</f>
        <v>0</v>
      </c>
      <c r="BG250" s="216">
        <f>IF(N250="zákl. přenesená",J250,0)</f>
        <v>0</v>
      </c>
      <c r="BH250" s="216">
        <f>IF(N250="sníž. přenesená",J250,0)</f>
        <v>0</v>
      </c>
      <c r="BI250" s="216">
        <f>IF(N250="nulová",J250,0)</f>
        <v>0</v>
      </c>
      <c r="BJ250" s="18" t="s">
        <v>86</v>
      </c>
      <c r="BK250" s="216">
        <f>ROUND(I250*H250,2)</f>
        <v>0</v>
      </c>
      <c r="BL250" s="18" t="s">
        <v>171</v>
      </c>
      <c r="BM250" s="215" t="s">
        <v>344</v>
      </c>
    </row>
    <row r="251" spans="1:65" s="2" customFormat="1" ht="58.5">
      <c r="A251" s="35"/>
      <c r="B251" s="36"/>
      <c r="C251" s="37"/>
      <c r="D251" s="217" t="s">
        <v>173</v>
      </c>
      <c r="E251" s="37"/>
      <c r="F251" s="218" t="s">
        <v>332</v>
      </c>
      <c r="G251" s="37"/>
      <c r="H251" s="37"/>
      <c r="I251" s="116"/>
      <c r="J251" s="37"/>
      <c r="K251" s="37"/>
      <c r="L251" s="40"/>
      <c r="M251" s="219"/>
      <c r="N251" s="220"/>
      <c r="O251" s="72"/>
      <c r="P251" s="72"/>
      <c r="Q251" s="72"/>
      <c r="R251" s="72"/>
      <c r="S251" s="72"/>
      <c r="T251" s="73"/>
      <c r="U251" s="35"/>
      <c r="V251" s="35"/>
      <c r="W251" s="35"/>
      <c r="X251" s="35"/>
      <c r="Y251" s="35"/>
      <c r="Z251" s="35"/>
      <c r="AA251" s="35"/>
      <c r="AB251" s="35"/>
      <c r="AC251" s="35"/>
      <c r="AD251" s="35"/>
      <c r="AE251" s="35"/>
      <c r="AT251" s="18" t="s">
        <v>173</v>
      </c>
      <c r="AU251" s="18" t="s">
        <v>88</v>
      </c>
    </row>
    <row r="252" spans="1:65" s="14" customFormat="1" ht="11.25">
      <c r="B252" s="232"/>
      <c r="C252" s="233"/>
      <c r="D252" s="217" t="s">
        <v>175</v>
      </c>
      <c r="E252" s="234" t="s">
        <v>1</v>
      </c>
      <c r="F252" s="235" t="s">
        <v>333</v>
      </c>
      <c r="G252" s="233"/>
      <c r="H252" s="234" t="s">
        <v>1</v>
      </c>
      <c r="I252" s="236"/>
      <c r="J252" s="233"/>
      <c r="K252" s="233"/>
      <c r="L252" s="237"/>
      <c r="M252" s="238"/>
      <c r="N252" s="239"/>
      <c r="O252" s="239"/>
      <c r="P252" s="239"/>
      <c r="Q252" s="239"/>
      <c r="R252" s="239"/>
      <c r="S252" s="239"/>
      <c r="T252" s="240"/>
      <c r="AT252" s="241" t="s">
        <v>175</v>
      </c>
      <c r="AU252" s="241" t="s">
        <v>88</v>
      </c>
      <c r="AV252" s="14" t="s">
        <v>86</v>
      </c>
      <c r="AW252" s="14" t="s">
        <v>33</v>
      </c>
      <c r="AX252" s="14" t="s">
        <v>78</v>
      </c>
      <c r="AY252" s="241" t="s">
        <v>164</v>
      </c>
    </row>
    <row r="253" spans="1:65" s="13" customFormat="1" ht="11.25">
      <c r="B253" s="221"/>
      <c r="C253" s="222"/>
      <c r="D253" s="217" t="s">
        <v>175</v>
      </c>
      <c r="E253" s="223" t="s">
        <v>1</v>
      </c>
      <c r="F253" s="224" t="s">
        <v>345</v>
      </c>
      <c r="G253" s="222"/>
      <c r="H253" s="225">
        <v>7.4379999999999997</v>
      </c>
      <c r="I253" s="226"/>
      <c r="J253" s="222"/>
      <c r="K253" s="222"/>
      <c r="L253" s="227"/>
      <c r="M253" s="228"/>
      <c r="N253" s="229"/>
      <c r="O253" s="229"/>
      <c r="P253" s="229"/>
      <c r="Q253" s="229"/>
      <c r="R253" s="229"/>
      <c r="S253" s="229"/>
      <c r="T253" s="230"/>
      <c r="AT253" s="231" t="s">
        <v>175</v>
      </c>
      <c r="AU253" s="231" t="s">
        <v>88</v>
      </c>
      <c r="AV253" s="13" t="s">
        <v>88</v>
      </c>
      <c r="AW253" s="13" t="s">
        <v>33</v>
      </c>
      <c r="AX253" s="13" t="s">
        <v>86</v>
      </c>
      <c r="AY253" s="231" t="s">
        <v>164</v>
      </c>
    </row>
    <row r="254" spans="1:65" s="2" customFormat="1" ht="48" customHeight="1">
      <c r="A254" s="35"/>
      <c r="B254" s="36"/>
      <c r="C254" s="204" t="s">
        <v>346</v>
      </c>
      <c r="D254" s="204" t="s">
        <v>166</v>
      </c>
      <c r="E254" s="205" t="s">
        <v>347</v>
      </c>
      <c r="F254" s="206" t="s">
        <v>348</v>
      </c>
      <c r="G254" s="207" t="s">
        <v>243</v>
      </c>
      <c r="H254" s="208">
        <v>0.433</v>
      </c>
      <c r="I254" s="209"/>
      <c r="J254" s="210">
        <f>ROUND(I254*H254,2)</f>
        <v>0</v>
      </c>
      <c r="K254" s="206" t="s">
        <v>170</v>
      </c>
      <c r="L254" s="40"/>
      <c r="M254" s="211" t="s">
        <v>1</v>
      </c>
      <c r="N254" s="212" t="s">
        <v>43</v>
      </c>
      <c r="O254" s="72"/>
      <c r="P254" s="213">
        <f>O254*H254</f>
        <v>0</v>
      </c>
      <c r="Q254" s="213">
        <v>1.0587076</v>
      </c>
      <c r="R254" s="213">
        <f>Q254*H254</f>
        <v>0.45842039079999997</v>
      </c>
      <c r="S254" s="213">
        <v>0</v>
      </c>
      <c r="T254" s="214">
        <f>S254*H254</f>
        <v>0</v>
      </c>
      <c r="U254" s="35"/>
      <c r="V254" s="35"/>
      <c r="W254" s="35"/>
      <c r="X254" s="35"/>
      <c r="Y254" s="35"/>
      <c r="Z254" s="35"/>
      <c r="AA254" s="35"/>
      <c r="AB254" s="35"/>
      <c r="AC254" s="35"/>
      <c r="AD254" s="35"/>
      <c r="AE254" s="35"/>
      <c r="AR254" s="215" t="s">
        <v>171</v>
      </c>
      <c r="AT254" s="215" t="s">
        <v>166</v>
      </c>
      <c r="AU254" s="215" t="s">
        <v>88</v>
      </c>
      <c r="AY254" s="18" t="s">
        <v>164</v>
      </c>
      <c r="BE254" s="216">
        <f>IF(N254="základní",J254,0)</f>
        <v>0</v>
      </c>
      <c r="BF254" s="216">
        <f>IF(N254="snížená",J254,0)</f>
        <v>0</v>
      </c>
      <c r="BG254" s="216">
        <f>IF(N254="zákl. přenesená",J254,0)</f>
        <v>0</v>
      </c>
      <c r="BH254" s="216">
        <f>IF(N254="sníž. přenesená",J254,0)</f>
        <v>0</v>
      </c>
      <c r="BI254" s="216">
        <f>IF(N254="nulová",J254,0)</f>
        <v>0</v>
      </c>
      <c r="BJ254" s="18" t="s">
        <v>86</v>
      </c>
      <c r="BK254" s="216">
        <f>ROUND(I254*H254,2)</f>
        <v>0</v>
      </c>
      <c r="BL254" s="18" t="s">
        <v>171</v>
      </c>
      <c r="BM254" s="215" t="s">
        <v>349</v>
      </c>
    </row>
    <row r="255" spans="1:65" s="14" customFormat="1" ht="11.25">
      <c r="B255" s="232"/>
      <c r="C255" s="233"/>
      <c r="D255" s="217" t="s">
        <v>175</v>
      </c>
      <c r="E255" s="234" t="s">
        <v>1</v>
      </c>
      <c r="F255" s="235" t="s">
        <v>350</v>
      </c>
      <c r="G255" s="233"/>
      <c r="H255" s="234" t="s">
        <v>1</v>
      </c>
      <c r="I255" s="236"/>
      <c r="J255" s="233"/>
      <c r="K255" s="233"/>
      <c r="L255" s="237"/>
      <c r="M255" s="238"/>
      <c r="N255" s="239"/>
      <c r="O255" s="239"/>
      <c r="P255" s="239"/>
      <c r="Q255" s="239"/>
      <c r="R255" s="239"/>
      <c r="S255" s="239"/>
      <c r="T255" s="240"/>
      <c r="AT255" s="241" t="s">
        <v>175</v>
      </c>
      <c r="AU255" s="241" t="s">
        <v>88</v>
      </c>
      <c r="AV255" s="14" t="s">
        <v>86</v>
      </c>
      <c r="AW255" s="14" t="s">
        <v>33</v>
      </c>
      <c r="AX255" s="14" t="s">
        <v>78</v>
      </c>
      <c r="AY255" s="241" t="s">
        <v>164</v>
      </c>
    </row>
    <row r="256" spans="1:65" s="13" customFormat="1" ht="11.25">
      <c r="B256" s="221"/>
      <c r="C256" s="222"/>
      <c r="D256" s="217" t="s">
        <v>175</v>
      </c>
      <c r="E256" s="223" t="s">
        <v>1</v>
      </c>
      <c r="F256" s="224" t="s">
        <v>351</v>
      </c>
      <c r="G256" s="222"/>
      <c r="H256" s="225">
        <v>0.33300000000000002</v>
      </c>
      <c r="I256" s="226"/>
      <c r="J256" s="222"/>
      <c r="K256" s="222"/>
      <c r="L256" s="227"/>
      <c r="M256" s="228"/>
      <c r="N256" s="229"/>
      <c r="O256" s="229"/>
      <c r="P256" s="229"/>
      <c r="Q256" s="229"/>
      <c r="R256" s="229"/>
      <c r="S256" s="229"/>
      <c r="T256" s="230"/>
      <c r="AT256" s="231" t="s">
        <v>175</v>
      </c>
      <c r="AU256" s="231" t="s">
        <v>88</v>
      </c>
      <c r="AV256" s="13" t="s">
        <v>88</v>
      </c>
      <c r="AW256" s="13" t="s">
        <v>33</v>
      </c>
      <c r="AX256" s="13" t="s">
        <v>78</v>
      </c>
      <c r="AY256" s="231" t="s">
        <v>164</v>
      </c>
    </row>
    <row r="257" spans="1:65" s="13" customFormat="1" ht="11.25">
      <c r="B257" s="221"/>
      <c r="C257" s="222"/>
      <c r="D257" s="217" t="s">
        <v>175</v>
      </c>
      <c r="E257" s="223" t="s">
        <v>1</v>
      </c>
      <c r="F257" s="224" t="s">
        <v>352</v>
      </c>
      <c r="G257" s="222"/>
      <c r="H257" s="225">
        <v>0.1</v>
      </c>
      <c r="I257" s="226"/>
      <c r="J257" s="222"/>
      <c r="K257" s="222"/>
      <c r="L257" s="227"/>
      <c r="M257" s="228"/>
      <c r="N257" s="229"/>
      <c r="O257" s="229"/>
      <c r="P257" s="229"/>
      <c r="Q257" s="229"/>
      <c r="R257" s="229"/>
      <c r="S257" s="229"/>
      <c r="T257" s="230"/>
      <c r="AT257" s="231" t="s">
        <v>175</v>
      </c>
      <c r="AU257" s="231" t="s">
        <v>88</v>
      </c>
      <c r="AV257" s="13" t="s">
        <v>88</v>
      </c>
      <c r="AW257" s="13" t="s">
        <v>33</v>
      </c>
      <c r="AX257" s="13" t="s">
        <v>78</v>
      </c>
      <c r="AY257" s="231" t="s">
        <v>164</v>
      </c>
    </row>
    <row r="258" spans="1:65" s="15" customFormat="1" ht="11.25">
      <c r="B258" s="242"/>
      <c r="C258" s="243"/>
      <c r="D258" s="217" t="s">
        <v>175</v>
      </c>
      <c r="E258" s="244" t="s">
        <v>1</v>
      </c>
      <c r="F258" s="245" t="s">
        <v>207</v>
      </c>
      <c r="G258" s="243"/>
      <c r="H258" s="246">
        <v>0.43300000000000005</v>
      </c>
      <c r="I258" s="247"/>
      <c r="J258" s="243"/>
      <c r="K258" s="243"/>
      <c r="L258" s="248"/>
      <c r="M258" s="249"/>
      <c r="N258" s="250"/>
      <c r="O258" s="250"/>
      <c r="P258" s="250"/>
      <c r="Q258" s="250"/>
      <c r="R258" s="250"/>
      <c r="S258" s="250"/>
      <c r="T258" s="251"/>
      <c r="AT258" s="252" t="s">
        <v>175</v>
      </c>
      <c r="AU258" s="252" t="s">
        <v>88</v>
      </c>
      <c r="AV258" s="15" t="s">
        <v>171</v>
      </c>
      <c r="AW258" s="15" t="s">
        <v>33</v>
      </c>
      <c r="AX258" s="15" t="s">
        <v>86</v>
      </c>
      <c r="AY258" s="252" t="s">
        <v>164</v>
      </c>
    </row>
    <row r="259" spans="1:65" s="12" customFormat="1" ht="22.9" customHeight="1">
      <c r="B259" s="188"/>
      <c r="C259" s="189"/>
      <c r="D259" s="190" t="s">
        <v>77</v>
      </c>
      <c r="E259" s="202" t="s">
        <v>183</v>
      </c>
      <c r="F259" s="202" t="s">
        <v>353</v>
      </c>
      <c r="G259" s="189"/>
      <c r="H259" s="189"/>
      <c r="I259" s="192"/>
      <c r="J259" s="203">
        <f>BK259</f>
        <v>0</v>
      </c>
      <c r="K259" s="189"/>
      <c r="L259" s="194"/>
      <c r="M259" s="195"/>
      <c r="N259" s="196"/>
      <c r="O259" s="196"/>
      <c r="P259" s="197">
        <f>SUM(P260:P320)</f>
        <v>0</v>
      </c>
      <c r="Q259" s="196"/>
      <c r="R259" s="197">
        <f>SUM(R260:R320)</f>
        <v>73.338047343000014</v>
      </c>
      <c r="S259" s="196"/>
      <c r="T259" s="198">
        <f>SUM(T260:T320)</f>
        <v>0</v>
      </c>
      <c r="AR259" s="199" t="s">
        <v>86</v>
      </c>
      <c r="AT259" s="200" t="s">
        <v>77</v>
      </c>
      <c r="AU259" s="200" t="s">
        <v>86</v>
      </c>
      <c r="AY259" s="199" t="s">
        <v>164</v>
      </c>
      <c r="BK259" s="201">
        <f>SUM(BK260:BK320)</f>
        <v>0</v>
      </c>
    </row>
    <row r="260" spans="1:65" s="2" customFormat="1" ht="48" customHeight="1">
      <c r="A260" s="35"/>
      <c r="B260" s="36"/>
      <c r="C260" s="204" t="s">
        <v>354</v>
      </c>
      <c r="D260" s="204" t="s">
        <v>166</v>
      </c>
      <c r="E260" s="205" t="s">
        <v>355</v>
      </c>
      <c r="F260" s="206" t="s">
        <v>356</v>
      </c>
      <c r="G260" s="207" t="s">
        <v>169</v>
      </c>
      <c r="H260" s="208">
        <v>9.7550000000000008</v>
      </c>
      <c r="I260" s="209"/>
      <c r="J260" s="210">
        <f>ROUND(I260*H260,2)</f>
        <v>0</v>
      </c>
      <c r="K260" s="206" t="s">
        <v>170</v>
      </c>
      <c r="L260" s="40"/>
      <c r="M260" s="211" t="s">
        <v>1</v>
      </c>
      <c r="N260" s="212" t="s">
        <v>43</v>
      </c>
      <c r="O260" s="72"/>
      <c r="P260" s="213">
        <f>O260*H260</f>
        <v>0</v>
      </c>
      <c r="Q260" s="213">
        <v>2.9013900000000001</v>
      </c>
      <c r="R260" s="213">
        <f>Q260*H260</f>
        <v>28.303059450000003</v>
      </c>
      <c r="S260" s="213">
        <v>0</v>
      </c>
      <c r="T260" s="214">
        <f>S260*H260</f>
        <v>0</v>
      </c>
      <c r="U260" s="35"/>
      <c r="V260" s="35"/>
      <c r="W260" s="35"/>
      <c r="X260" s="35"/>
      <c r="Y260" s="35"/>
      <c r="Z260" s="35"/>
      <c r="AA260" s="35"/>
      <c r="AB260" s="35"/>
      <c r="AC260" s="35"/>
      <c r="AD260" s="35"/>
      <c r="AE260" s="35"/>
      <c r="AR260" s="215" t="s">
        <v>171</v>
      </c>
      <c r="AT260" s="215" t="s">
        <v>166</v>
      </c>
      <c r="AU260" s="215" t="s">
        <v>88</v>
      </c>
      <c r="AY260" s="18" t="s">
        <v>164</v>
      </c>
      <c r="BE260" s="216">
        <f>IF(N260="základní",J260,0)</f>
        <v>0</v>
      </c>
      <c r="BF260" s="216">
        <f>IF(N260="snížená",J260,0)</f>
        <v>0</v>
      </c>
      <c r="BG260" s="216">
        <f>IF(N260="zákl. přenesená",J260,0)</f>
        <v>0</v>
      </c>
      <c r="BH260" s="216">
        <f>IF(N260="sníž. přenesená",J260,0)</f>
        <v>0</v>
      </c>
      <c r="BI260" s="216">
        <f>IF(N260="nulová",J260,0)</f>
        <v>0</v>
      </c>
      <c r="BJ260" s="18" t="s">
        <v>86</v>
      </c>
      <c r="BK260" s="216">
        <f>ROUND(I260*H260,2)</f>
        <v>0</v>
      </c>
      <c r="BL260" s="18" t="s">
        <v>171</v>
      </c>
      <c r="BM260" s="215" t="s">
        <v>357</v>
      </c>
    </row>
    <row r="261" spans="1:65" s="2" customFormat="1" ht="68.25">
      <c r="A261" s="35"/>
      <c r="B261" s="36"/>
      <c r="C261" s="37"/>
      <c r="D261" s="217" t="s">
        <v>173</v>
      </c>
      <c r="E261" s="37"/>
      <c r="F261" s="218" t="s">
        <v>358</v>
      </c>
      <c r="G261" s="37"/>
      <c r="H261" s="37"/>
      <c r="I261" s="116"/>
      <c r="J261" s="37"/>
      <c r="K261" s="37"/>
      <c r="L261" s="40"/>
      <c r="M261" s="219"/>
      <c r="N261" s="220"/>
      <c r="O261" s="72"/>
      <c r="P261" s="72"/>
      <c r="Q261" s="72"/>
      <c r="R261" s="72"/>
      <c r="S261" s="72"/>
      <c r="T261" s="73"/>
      <c r="U261" s="35"/>
      <c r="V261" s="35"/>
      <c r="W261" s="35"/>
      <c r="X261" s="35"/>
      <c r="Y261" s="35"/>
      <c r="Z261" s="35"/>
      <c r="AA261" s="35"/>
      <c r="AB261" s="35"/>
      <c r="AC261" s="35"/>
      <c r="AD261" s="35"/>
      <c r="AE261" s="35"/>
      <c r="AT261" s="18" t="s">
        <v>173</v>
      </c>
      <c r="AU261" s="18" t="s">
        <v>88</v>
      </c>
    </row>
    <row r="262" spans="1:65" s="14" customFormat="1" ht="11.25">
      <c r="B262" s="232"/>
      <c r="C262" s="233"/>
      <c r="D262" s="217" t="s">
        <v>175</v>
      </c>
      <c r="E262" s="234" t="s">
        <v>1</v>
      </c>
      <c r="F262" s="235" t="s">
        <v>359</v>
      </c>
      <c r="G262" s="233"/>
      <c r="H262" s="234" t="s">
        <v>1</v>
      </c>
      <c r="I262" s="236"/>
      <c r="J262" s="233"/>
      <c r="K262" s="233"/>
      <c r="L262" s="237"/>
      <c r="M262" s="238"/>
      <c r="N262" s="239"/>
      <c r="O262" s="239"/>
      <c r="P262" s="239"/>
      <c r="Q262" s="239"/>
      <c r="R262" s="239"/>
      <c r="S262" s="239"/>
      <c r="T262" s="240"/>
      <c r="AT262" s="241" t="s">
        <v>175</v>
      </c>
      <c r="AU262" s="241" t="s">
        <v>88</v>
      </c>
      <c r="AV262" s="14" t="s">
        <v>86</v>
      </c>
      <c r="AW262" s="14" t="s">
        <v>33</v>
      </c>
      <c r="AX262" s="14" t="s">
        <v>78</v>
      </c>
      <c r="AY262" s="241" t="s">
        <v>164</v>
      </c>
    </row>
    <row r="263" spans="1:65" s="13" customFormat="1" ht="11.25">
      <c r="B263" s="221"/>
      <c r="C263" s="222"/>
      <c r="D263" s="217" t="s">
        <v>175</v>
      </c>
      <c r="E263" s="223" t="s">
        <v>1</v>
      </c>
      <c r="F263" s="224" t="s">
        <v>360</v>
      </c>
      <c r="G263" s="222"/>
      <c r="H263" s="225">
        <v>5.1959999999999997</v>
      </c>
      <c r="I263" s="226"/>
      <c r="J263" s="222"/>
      <c r="K263" s="222"/>
      <c r="L263" s="227"/>
      <c r="M263" s="228"/>
      <c r="N263" s="229"/>
      <c r="O263" s="229"/>
      <c r="P263" s="229"/>
      <c r="Q263" s="229"/>
      <c r="R263" s="229"/>
      <c r="S263" s="229"/>
      <c r="T263" s="230"/>
      <c r="AT263" s="231" t="s">
        <v>175</v>
      </c>
      <c r="AU263" s="231" t="s">
        <v>88</v>
      </c>
      <c r="AV263" s="13" t="s">
        <v>88</v>
      </c>
      <c r="AW263" s="13" t="s">
        <v>33</v>
      </c>
      <c r="AX263" s="13" t="s">
        <v>78</v>
      </c>
      <c r="AY263" s="231" t="s">
        <v>164</v>
      </c>
    </row>
    <row r="264" spans="1:65" s="14" customFormat="1" ht="11.25">
      <c r="B264" s="232"/>
      <c r="C264" s="233"/>
      <c r="D264" s="217" t="s">
        <v>175</v>
      </c>
      <c r="E264" s="234" t="s">
        <v>1</v>
      </c>
      <c r="F264" s="235" t="s">
        <v>361</v>
      </c>
      <c r="G264" s="233"/>
      <c r="H264" s="234" t="s">
        <v>1</v>
      </c>
      <c r="I264" s="236"/>
      <c r="J264" s="233"/>
      <c r="K264" s="233"/>
      <c r="L264" s="237"/>
      <c r="M264" s="238"/>
      <c r="N264" s="239"/>
      <c r="O264" s="239"/>
      <c r="P264" s="239"/>
      <c r="Q264" s="239"/>
      <c r="R264" s="239"/>
      <c r="S264" s="239"/>
      <c r="T264" s="240"/>
      <c r="AT264" s="241" t="s">
        <v>175</v>
      </c>
      <c r="AU264" s="241" t="s">
        <v>88</v>
      </c>
      <c r="AV264" s="14" t="s">
        <v>86</v>
      </c>
      <c r="AW264" s="14" t="s">
        <v>33</v>
      </c>
      <c r="AX264" s="14" t="s">
        <v>78</v>
      </c>
      <c r="AY264" s="241" t="s">
        <v>164</v>
      </c>
    </row>
    <row r="265" spans="1:65" s="13" customFormat="1" ht="11.25">
      <c r="B265" s="221"/>
      <c r="C265" s="222"/>
      <c r="D265" s="217" t="s">
        <v>175</v>
      </c>
      <c r="E265" s="223" t="s">
        <v>1</v>
      </c>
      <c r="F265" s="224" t="s">
        <v>362</v>
      </c>
      <c r="G265" s="222"/>
      <c r="H265" s="225">
        <v>4.5590000000000002</v>
      </c>
      <c r="I265" s="226"/>
      <c r="J265" s="222"/>
      <c r="K265" s="222"/>
      <c r="L265" s="227"/>
      <c r="M265" s="228"/>
      <c r="N265" s="229"/>
      <c r="O265" s="229"/>
      <c r="P265" s="229"/>
      <c r="Q265" s="229"/>
      <c r="R265" s="229"/>
      <c r="S265" s="229"/>
      <c r="T265" s="230"/>
      <c r="AT265" s="231" t="s">
        <v>175</v>
      </c>
      <c r="AU265" s="231" t="s">
        <v>88</v>
      </c>
      <c r="AV265" s="13" t="s">
        <v>88</v>
      </c>
      <c r="AW265" s="13" t="s">
        <v>33</v>
      </c>
      <c r="AX265" s="13" t="s">
        <v>78</v>
      </c>
      <c r="AY265" s="231" t="s">
        <v>164</v>
      </c>
    </row>
    <row r="266" spans="1:65" s="15" customFormat="1" ht="11.25">
      <c r="B266" s="242"/>
      <c r="C266" s="243"/>
      <c r="D266" s="217" t="s">
        <v>175</v>
      </c>
      <c r="E266" s="244" t="s">
        <v>1</v>
      </c>
      <c r="F266" s="245" t="s">
        <v>207</v>
      </c>
      <c r="G266" s="243"/>
      <c r="H266" s="246">
        <v>9.754999999999999</v>
      </c>
      <c r="I266" s="247"/>
      <c r="J266" s="243"/>
      <c r="K266" s="243"/>
      <c r="L266" s="248"/>
      <c r="M266" s="249"/>
      <c r="N266" s="250"/>
      <c r="O266" s="250"/>
      <c r="P266" s="250"/>
      <c r="Q266" s="250"/>
      <c r="R266" s="250"/>
      <c r="S266" s="250"/>
      <c r="T266" s="251"/>
      <c r="AT266" s="252" t="s">
        <v>175</v>
      </c>
      <c r="AU266" s="252" t="s">
        <v>88</v>
      </c>
      <c r="AV266" s="15" t="s">
        <v>171</v>
      </c>
      <c r="AW266" s="15" t="s">
        <v>33</v>
      </c>
      <c r="AX266" s="15" t="s">
        <v>86</v>
      </c>
      <c r="AY266" s="252" t="s">
        <v>164</v>
      </c>
    </row>
    <row r="267" spans="1:65" s="2" customFormat="1" ht="24" customHeight="1">
      <c r="A267" s="35"/>
      <c r="B267" s="36"/>
      <c r="C267" s="204" t="s">
        <v>363</v>
      </c>
      <c r="D267" s="204" t="s">
        <v>166</v>
      </c>
      <c r="E267" s="205" t="s">
        <v>364</v>
      </c>
      <c r="F267" s="206" t="s">
        <v>365</v>
      </c>
      <c r="G267" s="207" t="s">
        <v>169</v>
      </c>
      <c r="H267" s="208">
        <v>0.13500000000000001</v>
      </c>
      <c r="I267" s="209"/>
      <c r="J267" s="210">
        <f>ROUND(I267*H267,2)</f>
        <v>0</v>
      </c>
      <c r="K267" s="206" t="s">
        <v>170</v>
      </c>
      <c r="L267" s="40"/>
      <c r="M267" s="211" t="s">
        <v>1</v>
      </c>
      <c r="N267" s="212" t="s">
        <v>43</v>
      </c>
      <c r="O267" s="72"/>
      <c r="P267" s="213">
        <f>O267*H267</f>
        <v>0</v>
      </c>
      <c r="Q267" s="213">
        <v>1.7863599999999999</v>
      </c>
      <c r="R267" s="213">
        <f>Q267*H267</f>
        <v>0.2411586</v>
      </c>
      <c r="S267" s="213">
        <v>0</v>
      </c>
      <c r="T267" s="214">
        <f>S267*H267</f>
        <v>0</v>
      </c>
      <c r="U267" s="35"/>
      <c r="V267" s="35"/>
      <c r="W267" s="35"/>
      <c r="X267" s="35"/>
      <c r="Y267" s="35"/>
      <c r="Z267" s="35"/>
      <c r="AA267" s="35"/>
      <c r="AB267" s="35"/>
      <c r="AC267" s="35"/>
      <c r="AD267" s="35"/>
      <c r="AE267" s="35"/>
      <c r="AR267" s="215" t="s">
        <v>171</v>
      </c>
      <c r="AT267" s="215" t="s">
        <v>166</v>
      </c>
      <c r="AU267" s="215" t="s">
        <v>88</v>
      </c>
      <c r="AY267" s="18" t="s">
        <v>164</v>
      </c>
      <c r="BE267" s="216">
        <f>IF(N267="základní",J267,0)</f>
        <v>0</v>
      </c>
      <c r="BF267" s="216">
        <f>IF(N267="snížená",J267,0)</f>
        <v>0</v>
      </c>
      <c r="BG267" s="216">
        <f>IF(N267="zákl. přenesená",J267,0)</f>
        <v>0</v>
      </c>
      <c r="BH267" s="216">
        <f>IF(N267="sníž. přenesená",J267,0)</f>
        <v>0</v>
      </c>
      <c r="BI267" s="216">
        <f>IF(N267="nulová",J267,0)</f>
        <v>0</v>
      </c>
      <c r="BJ267" s="18" t="s">
        <v>86</v>
      </c>
      <c r="BK267" s="216">
        <f>ROUND(I267*H267,2)</f>
        <v>0</v>
      </c>
      <c r="BL267" s="18" t="s">
        <v>171</v>
      </c>
      <c r="BM267" s="215" t="s">
        <v>366</v>
      </c>
    </row>
    <row r="268" spans="1:65" s="2" customFormat="1" ht="87.75">
      <c r="A268" s="35"/>
      <c r="B268" s="36"/>
      <c r="C268" s="37"/>
      <c r="D268" s="217" t="s">
        <v>173</v>
      </c>
      <c r="E268" s="37"/>
      <c r="F268" s="218" t="s">
        <v>367</v>
      </c>
      <c r="G268" s="37"/>
      <c r="H268" s="37"/>
      <c r="I268" s="116"/>
      <c r="J268" s="37"/>
      <c r="K268" s="37"/>
      <c r="L268" s="40"/>
      <c r="M268" s="219"/>
      <c r="N268" s="220"/>
      <c r="O268" s="72"/>
      <c r="P268" s="72"/>
      <c r="Q268" s="72"/>
      <c r="R268" s="72"/>
      <c r="S268" s="72"/>
      <c r="T268" s="73"/>
      <c r="U268" s="35"/>
      <c r="V268" s="35"/>
      <c r="W268" s="35"/>
      <c r="X268" s="35"/>
      <c r="Y268" s="35"/>
      <c r="Z268" s="35"/>
      <c r="AA268" s="35"/>
      <c r="AB268" s="35"/>
      <c r="AC268" s="35"/>
      <c r="AD268" s="35"/>
      <c r="AE268" s="35"/>
      <c r="AT268" s="18" t="s">
        <v>173</v>
      </c>
      <c r="AU268" s="18" t="s">
        <v>88</v>
      </c>
    </row>
    <row r="269" spans="1:65" s="14" customFormat="1" ht="11.25">
      <c r="B269" s="232"/>
      <c r="C269" s="233"/>
      <c r="D269" s="217" t="s">
        <v>175</v>
      </c>
      <c r="E269" s="234" t="s">
        <v>1</v>
      </c>
      <c r="F269" s="235" t="s">
        <v>368</v>
      </c>
      <c r="G269" s="233"/>
      <c r="H269" s="234" t="s">
        <v>1</v>
      </c>
      <c r="I269" s="236"/>
      <c r="J269" s="233"/>
      <c r="K269" s="233"/>
      <c r="L269" s="237"/>
      <c r="M269" s="238"/>
      <c r="N269" s="239"/>
      <c r="O269" s="239"/>
      <c r="P269" s="239"/>
      <c r="Q269" s="239"/>
      <c r="R269" s="239"/>
      <c r="S269" s="239"/>
      <c r="T269" s="240"/>
      <c r="AT269" s="241" t="s">
        <v>175</v>
      </c>
      <c r="AU269" s="241" t="s">
        <v>88</v>
      </c>
      <c r="AV269" s="14" t="s">
        <v>86</v>
      </c>
      <c r="AW269" s="14" t="s">
        <v>33</v>
      </c>
      <c r="AX269" s="14" t="s">
        <v>78</v>
      </c>
      <c r="AY269" s="241" t="s">
        <v>164</v>
      </c>
    </row>
    <row r="270" spans="1:65" s="13" customFormat="1" ht="11.25">
      <c r="B270" s="221"/>
      <c r="C270" s="222"/>
      <c r="D270" s="217" t="s">
        <v>175</v>
      </c>
      <c r="E270" s="223" t="s">
        <v>1</v>
      </c>
      <c r="F270" s="224" t="s">
        <v>369</v>
      </c>
      <c r="G270" s="222"/>
      <c r="H270" s="225">
        <v>0.13500000000000001</v>
      </c>
      <c r="I270" s="226"/>
      <c r="J270" s="222"/>
      <c r="K270" s="222"/>
      <c r="L270" s="227"/>
      <c r="M270" s="228"/>
      <c r="N270" s="229"/>
      <c r="O270" s="229"/>
      <c r="P270" s="229"/>
      <c r="Q270" s="229"/>
      <c r="R270" s="229"/>
      <c r="S270" s="229"/>
      <c r="T270" s="230"/>
      <c r="AT270" s="231" t="s">
        <v>175</v>
      </c>
      <c r="AU270" s="231" t="s">
        <v>88</v>
      </c>
      <c r="AV270" s="13" t="s">
        <v>88</v>
      </c>
      <c r="AW270" s="13" t="s">
        <v>33</v>
      </c>
      <c r="AX270" s="13" t="s">
        <v>86</v>
      </c>
      <c r="AY270" s="231" t="s">
        <v>164</v>
      </c>
    </row>
    <row r="271" spans="1:65" s="2" customFormat="1" ht="36" customHeight="1">
      <c r="A271" s="35"/>
      <c r="B271" s="36"/>
      <c r="C271" s="204" t="s">
        <v>370</v>
      </c>
      <c r="D271" s="204" t="s">
        <v>166</v>
      </c>
      <c r="E271" s="205" t="s">
        <v>371</v>
      </c>
      <c r="F271" s="206" t="s">
        <v>372</v>
      </c>
      <c r="G271" s="207" t="s">
        <v>255</v>
      </c>
      <c r="H271" s="208">
        <v>86.822999999999993</v>
      </c>
      <c r="I271" s="209"/>
      <c r="J271" s="210">
        <f>ROUND(I271*H271,2)</f>
        <v>0</v>
      </c>
      <c r="K271" s="206" t="s">
        <v>170</v>
      </c>
      <c r="L271" s="40"/>
      <c r="M271" s="211" t="s">
        <v>1</v>
      </c>
      <c r="N271" s="212" t="s">
        <v>43</v>
      </c>
      <c r="O271" s="72"/>
      <c r="P271" s="213">
        <f>O271*H271</f>
        <v>0</v>
      </c>
      <c r="Q271" s="213">
        <v>0.26416000000000001</v>
      </c>
      <c r="R271" s="213">
        <f>Q271*H271</f>
        <v>22.935163679999999</v>
      </c>
      <c r="S271" s="213">
        <v>0</v>
      </c>
      <c r="T271" s="214">
        <f>S271*H271</f>
        <v>0</v>
      </c>
      <c r="U271" s="35"/>
      <c r="V271" s="35"/>
      <c r="W271" s="35"/>
      <c r="X271" s="35"/>
      <c r="Y271" s="35"/>
      <c r="Z271" s="35"/>
      <c r="AA271" s="35"/>
      <c r="AB271" s="35"/>
      <c r="AC271" s="35"/>
      <c r="AD271" s="35"/>
      <c r="AE271" s="35"/>
      <c r="AR271" s="215" t="s">
        <v>171</v>
      </c>
      <c r="AT271" s="215" t="s">
        <v>166</v>
      </c>
      <c r="AU271" s="215" t="s">
        <v>88</v>
      </c>
      <c r="AY271" s="18" t="s">
        <v>164</v>
      </c>
      <c r="BE271" s="216">
        <f>IF(N271="základní",J271,0)</f>
        <v>0</v>
      </c>
      <c r="BF271" s="216">
        <f>IF(N271="snížená",J271,0)</f>
        <v>0</v>
      </c>
      <c r="BG271" s="216">
        <f>IF(N271="zákl. přenesená",J271,0)</f>
        <v>0</v>
      </c>
      <c r="BH271" s="216">
        <f>IF(N271="sníž. přenesená",J271,0)</f>
        <v>0</v>
      </c>
      <c r="BI271" s="216">
        <f>IF(N271="nulová",J271,0)</f>
        <v>0</v>
      </c>
      <c r="BJ271" s="18" t="s">
        <v>86</v>
      </c>
      <c r="BK271" s="216">
        <f>ROUND(I271*H271,2)</f>
        <v>0</v>
      </c>
      <c r="BL271" s="18" t="s">
        <v>171</v>
      </c>
      <c r="BM271" s="215" t="s">
        <v>373</v>
      </c>
    </row>
    <row r="272" spans="1:65" s="2" customFormat="1" ht="165.75">
      <c r="A272" s="35"/>
      <c r="B272" s="36"/>
      <c r="C272" s="37"/>
      <c r="D272" s="217" t="s">
        <v>173</v>
      </c>
      <c r="E272" s="37"/>
      <c r="F272" s="218" t="s">
        <v>374</v>
      </c>
      <c r="G272" s="37"/>
      <c r="H272" s="37"/>
      <c r="I272" s="116"/>
      <c r="J272" s="37"/>
      <c r="K272" s="37"/>
      <c r="L272" s="40"/>
      <c r="M272" s="219"/>
      <c r="N272" s="220"/>
      <c r="O272" s="72"/>
      <c r="P272" s="72"/>
      <c r="Q272" s="72"/>
      <c r="R272" s="72"/>
      <c r="S272" s="72"/>
      <c r="T272" s="73"/>
      <c r="U272" s="35"/>
      <c r="V272" s="35"/>
      <c r="W272" s="35"/>
      <c r="X272" s="35"/>
      <c r="Y272" s="35"/>
      <c r="Z272" s="35"/>
      <c r="AA272" s="35"/>
      <c r="AB272" s="35"/>
      <c r="AC272" s="35"/>
      <c r="AD272" s="35"/>
      <c r="AE272" s="35"/>
      <c r="AT272" s="18" t="s">
        <v>173</v>
      </c>
      <c r="AU272" s="18" t="s">
        <v>88</v>
      </c>
    </row>
    <row r="273" spans="1:65" s="14" customFormat="1" ht="11.25">
      <c r="B273" s="232"/>
      <c r="C273" s="233"/>
      <c r="D273" s="217" t="s">
        <v>175</v>
      </c>
      <c r="E273" s="234" t="s">
        <v>1</v>
      </c>
      <c r="F273" s="235" t="s">
        <v>375</v>
      </c>
      <c r="G273" s="233"/>
      <c r="H273" s="234" t="s">
        <v>1</v>
      </c>
      <c r="I273" s="236"/>
      <c r="J273" s="233"/>
      <c r="K273" s="233"/>
      <c r="L273" s="237"/>
      <c r="M273" s="238"/>
      <c r="N273" s="239"/>
      <c r="O273" s="239"/>
      <c r="P273" s="239"/>
      <c r="Q273" s="239"/>
      <c r="R273" s="239"/>
      <c r="S273" s="239"/>
      <c r="T273" s="240"/>
      <c r="AT273" s="241" t="s">
        <v>175</v>
      </c>
      <c r="AU273" s="241" t="s">
        <v>88</v>
      </c>
      <c r="AV273" s="14" t="s">
        <v>86</v>
      </c>
      <c r="AW273" s="14" t="s">
        <v>33</v>
      </c>
      <c r="AX273" s="14" t="s">
        <v>78</v>
      </c>
      <c r="AY273" s="241" t="s">
        <v>164</v>
      </c>
    </row>
    <row r="274" spans="1:65" s="13" customFormat="1" ht="11.25">
      <c r="B274" s="221"/>
      <c r="C274" s="222"/>
      <c r="D274" s="217" t="s">
        <v>175</v>
      </c>
      <c r="E274" s="223" t="s">
        <v>1</v>
      </c>
      <c r="F274" s="224" t="s">
        <v>376</v>
      </c>
      <c r="G274" s="222"/>
      <c r="H274" s="225">
        <v>40.539000000000001</v>
      </c>
      <c r="I274" s="226"/>
      <c r="J274" s="222"/>
      <c r="K274" s="222"/>
      <c r="L274" s="227"/>
      <c r="M274" s="228"/>
      <c r="N274" s="229"/>
      <c r="O274" s="229"/>
      <c r="P274" s="229"/>
      <c r="Q274" s="229"/>
      <c r="R274" s="229"/>
      <c r="S274" s="229"/>
      <c r="T274" s="230"/>
      <c r="AT274" s="231" t="s">
        <v>175</v>
      </c>
      <c r="AU274" s="231" t="s">
        <v>88</v>
      </c>
      <c r="AV274" s="13" t="s">
        <v>88</v>
      </c>
      <c r="AW274" s="13" t="s">
        <v>33</v>
      </c>
      <c r="AX274" s="13" t="s">
        <v>78</v>
      </c>
      <c r="AY274" s="231" t="s">
        <v>164</v>
      </c>
    </row>
    <row r="275" spans="1:65" s="13" customFormat="1" ht="22.5">
      <c r="B275" s="221"/>
      <c r="C275" s="222"/>
      <c r="D275" s="217" t="s">
        <v>175</v>
      </c>
      <c r="E275" s="223" t="s">
        <v>1</v>
      </c>
      <c r="F275" s="224" t="s">
        <v>377</v>
      </c>
      <c r="G275" s="222"/>
      <c r="H275" s="225">
        <v>47.924999999999997</v>
      </c>
      <c r="I275" s="226"/>
      <c r="J275" s="222"/>
      <c r="K275" s="222"/>
      <c r="L275" s="227"/>
      <c r="M275" s="228"/>
      <c r="N275" s="229"/>
      <c r="O275" s="229"/>
      <c r="P275" s="229"/>
      <c r="Q275" s="229"/>
      <c r="R275" s="229"/>
      <c r="S275" s="229"/>
      <c r="T275" s="230"/>
      <c r="AT275" s="231" t="s">
        <v>175</v>
      </c>
      <c r="AU275" s="231" t="s">
        <v>88</v>
      </c>
      <c r="AV275" s="13" t="s">
        <v>88</v>
      </c>
      <c r="AW275" s="13" t="s">
        <v>33</v>
      </c>
      <c r="AX275" s="13" t="s">
        <v>78</v>
      </c>
      <c r="AY275" s="231" t="s">
        <v>164</v>
      </c>
    </row>
    <row r="276" spans="1:65" s="13" customFormat="1" ht="11.25">
      <c r="B276" s="221"/>
      <c r="C276" s="222"/>
      <c r="D276" s="217" t="s">
        <v>175</v>
      </c>
      <c r="E276" s="223" t="s">
        <v>1</v>
      </c>
      <c r="F276" s="224" t="s">
        <v>378</v>
      </c>
      <c r="G276" s="222"/>
      <c r="H276" s="225">
        <v>-5.391</v>
      </c>
      <c r="I276" s="226"/>
      <c r="J276" s="222"/>
      <c r="K276" s="222"/>
      <c r="L276" s="227"/>
      <c r="M276" s="228"/>
      <c r="N276" s="229"/>
      <c r="O276" s="229"/>
      <c r="P276" s="229"/>
      <c r="Q276" s="229"/>
      <c r="R276" s="229"/>
      <c r="S276" s="229"/>
      <c r="T276" s="230"/>
      <c r="AT276" s="231" t="s">
        <v>175</v>
      </c>
      <c r="AU276" s="231" t="s">
        <v>88</v>
      </c>
      <c r="AV276" s="13" t="s">
        <v>88</v>
      </c>
      <c r="AW276" s="13" t="s">
        <v>33</v>
      </c>
      <c r="AX276" s="13" t="s">
        <v>78</v>
      </c>
      <c r="AY276" s="231" t="s">
        <v>164</v>
      </c>
    </row>
    <row r="277" spans="1:65" s="14" customFormat="1" ht="11.25">
      <c r="B277" s="232"/>
      <c r="C277" s="233"/>
      <c r="D277" s="217" t="s">
        <v>175</v>
      </c>
      <c r="E277" s="234" t="s">
        <v>1</v>
      </c>
      <c r="F277" s="235" t="s">
        <v>379</v>
      </c>
      <c r="G277" s="233"/>
      <c r="H277" s="234" t="s">
        <v>1</v>
      </c>
      <c r="I277" s="236"/>
      <c r="J277" s="233"/>
      <c r="K277" s="233"/>
      <c r="L277" s="237"/>
      <c r="M277" s="238"/>
      <c r="N277" s="239"/>
      <c r="O277" s="239"/>
      <c r="P277" s="239"/>
      <c r="Q277" s="239"/>
      <c r="R277" s="239"/>
      <c r="S277" s="239"/>
      <c r="T277" s="240"/>
      <c r="AT277" s="241" t="s">
        <v>175</v>
      </c>
      <c r="AU277" s="241" t="s">
        <v>88</v>
      </c>
      <c r="AV277" s="14" t="s">
        <v>86</v>
      </c>
      <c r="AW277" s="14" t="s">
        <v>33</v>
      </c>
      <c r="AX277" s="14" t="s">
        <v>78</v>
      </c>
      <c r="AY277" s="241" t="s">
        <v>164</v>
      </c>
    </row>
    <row r="278" spans="1:65" s="13" customFormat="1" ht="11.25">
      <c r="B278" s="221"/>
      <c r="C278" s="222"/>
      <c r="D278" s="217" t="s">
        <v>175</v>
      </c>
      <c r="E278" s="223" t="s">
        <v>1</v>
      </c>
      <c r="F278" s="224" t="s">
        <v>380</v>
      </c>
      <c r="G278" s="222"/>
      <c r="H278" s="225">
        <v>3.75</v>
      </c>
      <c r="I278" s="226"/>
      <c r="J278" s="222"/>
      <c r="K278" s="222"/>
      <c r="L278" s="227"/>
      <c r="M278" s="228"/>
      <c r="N278" s="229"/>
      <c r="O278" s="229"/>
      <c r="P278" s="229"/>
      <c r="Q278" s="229"/>
      <c r="R278" s="229"/>
      <c r="S278" s="229"/>
      <c r="T278" s="230"/>
      <c r="AT278" s="231" t="s">
        <v>175</v>
      </c>
      <c r="AU278" s="231" t="s">
        <v>88</v>
      </c>
      <c r="AV278" s="13" t="s">
        <v>88</v>
      </c>
      <c r="AW278" s="13" t="s">
        <v>33</v>
      </c>
      <c r="AX278" s="13" t="s">
        <v>78</v>
      </c>
      <c r="AY278" s="231" t="s">
        <v>164</v>
      </c>
    </row>
    <row r="279" spans="1:65" s="15" customFormat="1" ht="11.25">
      <c r="B279" s="242"/>
      <c r="C279" s="243"/>
      <c r="D279" s="217" t="s">
        <v>175</v>
      </c>
      <c r="E279" s="244" t="s">
        <v>1</v>
      </c>
      <c r="F279" s="245" t="s">
        <v>207</v>
      </c>
      <c r="G279" s="243"/>
      <c r="H279" s="246">
        <v>86.822999999999993</v>
      </c>
      <c r="I279" s="247"/>
      <c r="J279" s="243"/>
      <c r="K279" s="243"/>
      <c r="L279" s="248"/>
      <c r="M279" s="249"/>
      <c r="N279" s="250"/>
      <c r="O279" s="250"/>
      <c r="P279" s="250"/>
      <c r="Q279" s="250"/>
      <c r="R279" s="250"/>
      <c r="S279" s="250"/>
      <c r="T279" s="251"/>
      <c r="AT279" s="252" t="s">
        <v>175</v>
      </c>
      <c r="AU279" s="252" t="s">
        <v>88</v>
      </c>
      <c r="AV279" s="15" t="s">
        <v>171</v>
      </c>
      <c r="AW279" s="15" t="s">
        <v>33</v>
      </c>
      <c r="AX279" s="15" t="s">
        <v>86</v>
      </c>
      <c r="AY279" s="252" t="s">
        <v>164</v>
      </c>
    </row>
    <row r="280" spans="1:65" s="2" customFormat="1" ht="48" customHeight="1">
      <c r="A280" s="35"/>
      <c r="B280" s="36"/>
      <c r="C280" s="204" t="s">
        <v>381</v>
      </c>
      <c r="D280" s="204" t="s">
        <v>166</v>
      </c>
      <c r="E280" s="205" t="s">
        <v>382</v>
      </c>
      <c r="F280" s="206" t="s">
        <v>383</v>
      </c>
      <c r="G280" s="207" t="s">
        <v>384</v>
      </c>
      <c r="H280" s="208">
        <v>1</v>
      </c>
      <c r="I280" s="209"/>
      <c r="J280" s="210">
        <f>ROUND(I280*H280,2)</f>
        <v>0</v>
      </c>
      <c r="K280" s="206" t="s">
        <v>170</v>
      </c>
      <c r="L280" s="40"/>
      <c r="M280" s="211" t="s">
        <v>1</v>
      </c>
      <c r="N280" s="212" t="s">
        <v>43</v>
      </c>
      <c r="O280" s="72"/>
      <c r="P280" s="213">
        <f>O280*H280</f>
        <v>0</v>
      </c>
      <c r="Q280" s="213">
        <v>0.4622</v>
      </c>
      <c r="R280" s="213">
        <f>Q280*H280</f>
        <v>0.4622</v>
      </c>
      <c r="S280" s="213">
        <v>0</v>
      </c>
      <c r="T280" s="214">
        <f>S280*H280</f>
        <v>0</v>
      </c>
      <c r="U280" s="35"/>
      <c r="V280" s="35"/>
      <c r="W280" s="35"/>
      <c r="X280" s="35"/>
      <c r="Y280" s="35"/>
      <c r="Z280" s="35"/>
      <c r="AA280" s="35"/>
      <c r="AB280" s="35"/>
      <c r="AC280" s="35"/>
      <c r="AD280" s="35"/>
      <c r="AE280" s="35"/>
      <c r="AR280" s="215" t="s">
        <v>171</v>
      </c>
      <c r="AT280" s="215" t="s">
        <v>166</v>
      </c>
      <c r="AU280" s="215" t="s">
        <v>88</v>
      </c>
      <c r="AY280" s="18" t="s">
        <v>164</v>
      </c>
      <c r="BE280" s="216">
        <f>IF(N280="základní",J280,0)</f>
        <v>0</v>
      </c>
      <c r="BF280" s="216">
        <f>IF(N280="snížená",J280,0)</f>
        <v>0</v>
      </c>
      <c r="BG280" s="216">
        <f>IF(N280="zákl. přenesená",J280,0)</f>
        <v>0</v>
      </c>
      <c r="BH280" s="216">
        <f>IF(N280="sníž. přenesená",J280,0)</f>
        <v>0</v>
      </c>
      <c r="BI280" s="216">
        <f>IF(N280="nulová",J280,0)</f>
        <v>0</v>
      </c>
      <c r="BJ280" s="18" t="s">
        <v>86</v>
      </c>
      <c r="BK280" s="216">
        <f>ROUND(I280*H280,2)</f>
        <v>0</v>
      </c>
      <c r="BL280" s="18" t="s">
        <v>171</v>
      </c>
      <c r="BM280" s="215" t="s">
        <v>385</v>
      </c>
    </row>
    <row r="281" spans="1:65" s="2" customFormat="1" ht="107.25">
      <c r="A281" s="35"/>
      <c r="B281" s="36"/>
      <c r="C281" s="37"/>
      <c r="D281" s="217" t="s">
        <v>173</v>
      </c>
      <c r="E281" s="37"/>
      <c r="F281" s="218" t="s">
        <v>386</v>
      </c>
      <c r="G281" s="37"/>
      <c r="H281" s="37"/>
      <c r="I281" s="116"/>
      <c r="J281" s="37"/>
      <c r="K281" s="37"/>
      <c r="L281" s="40"/>
      <c r="M281" s="219"/>
      <c r="N281" s="220"/>
      <c r="O281" s="72"/>
      <c r="P281" s="72"/>
      <c r="Q281" s="72"/>
      <c r="R281" s="72"/>
      <c r="S281" s="72"/>
      <c r="T281" s="73"/>
      <c r="U281" s="35"/>
      <c r="V281" s="35"/>
      <c r="W281" s="35"/>
      <c r="X281" s="35"/>
      <c r="Y281" s="35"/>
      <c r="Z281" s="35"/>
      <c r="AA281" s="35"/>
      <c r="AB281" s="35"/>
      <c r="AC281" s="35"/>
      <c r="AD281" s="35"/>
      <c r="AE281" s="35"/>
      <c r="AT281" s="18" t="s">
        <v>173</v>
      </c>
      <c r="AU281" s="18" t="s">
        <v>88</v>
      </c>
    </row>
    <row r="282" spans="1:65" s="2" customFormat="1" ht="60" customHeight="1">
      <c r="A282" s="35"/>
      <c r="B282" s="36"/>
      <c r="C282" s="204" t="s">
        <v>387</v>
      </c>
      <c r="D282" s="204" t="s">
        <v>166</v>
      </c>
      <c r="E282" s="205" t="s">
        <v>388</v>
      </c>
      <c r="F282" s="206" t="s">
        <v>389</v>
      </c>
      <c r="G282" s="207" t="s">
        <v>262</v>
      </c>
      <c r="H282" s="208">
        <v>9</v>
      </c>
      <c r="I282" s="209"/>
      <c r="J282" s="210">
        <f>ROUND(I282*H282,2)</f>
        <v>0</v>
      </c>
      <c r="K282" s="206" t="s">
        <v>170</v>
      </c>
      <c r="L282" s="40"/>
      <c r="M282" s="211" t="s">
        <v>1</v>
      </c>
      <c r="N282" s="212" t="s">
        <v>43</v>
      </c>
      <c r="O282" s="72"/>
      <c r="P282" s="213">
        <f>O282*H282</f>
        <v>0</v>
      </c>
      <c r="Q282" s="213">
        <v>0.12486</v>
      </c>
      <c r="R282" s="213">
        <f>Q282*H282</f>
        <v>1.12374</v>
      </c>
      <c r="S282" s="213">
        <v>0</v>
      </c>
      <c r="T282" s="214">
        <f>S282*H282</f>
        <v>0</v>
      </c>
      <c r="U282" s="35"/>
      <c r="V282" s="35"/>
      <c r="W282" s="35"/>
      <c r="X282" s="35"/>
      <c r="Y282" s="35"/>
      <c r="Z282" s="35"/>
      <c r="AA282" s="35"/>
      <c r="AB282" s="35"/>
      <c r="AC282" s="35"/>
      <c r="AD282" s="35"/>
      <c r="AE282" s="35"/>
      <c r="AR282" s="215" t="s">
        <v>171</v>
      </c>
      <c r="AT282" s="215" t="s">
        <v>166</v>
      </c>
      <c r="AU282" s="215" t="s">
        <v>88</v>
      </c>
      <c r="AY282" s="18" t="s">
        <v>164</v>
      </c>
      <c r="BE282" s="216">
        <f>IF(N282="základní",J282,0)</f>
        <v>0</v>
      </c>
      <c r="BF282" s="216">
        <f>IF(N282="snížená",J282,0)</f>
        <v>0</v>
      </c>
      <c r="BG282" s="216">
        <f>IF(N282="zákl. přenesená",J282,0)</f>
        <v>0</v>
      </c>
      <c r="BH282" s="216">
        <f>IF(N282="sníž. přenesená",J282,0)</f>
        <v>0</v>
      </c>
      <c r="BI282" s="216">
        <f>IF(N282="nulová",J282,0)</f>
        <v>0</v>
      </c>
      <c r="BJ282" s="18" t="s">
        <v>86</v>
      </c>
      <c r="BK282" s="216">
        <f>ROUND(I282*H282,2)</f>
        <v>0</v>
      </c>
      <c r="BL282" s="18" t="s">
        <v>171</v>
      </c>
      <c r="BM282" s="215" t="s">
        <v>390</v>
      </c>
    </row>
    <row r="283" spans="1:65" s="2" customFormat="1" ht="107.25">
      <c r="A283" s="35"/>
      <c r="B283" s="36"/>
      <c r="C283" s="37"/>
      <c r="D283" s="217" t="s">
        <v>173</v>
      </c>
      <c r="E283" s="37"/>
      <c r="F283" s="218" t="s">
        <v>386</v>
      </c>
      <c r="G283" s="37"/>
      <c r="H283" s="37"/>
      <c r="I283" s="116"/>
      <c r="J283" s="37"/>
      <c r="K283" s="37"/>
      <c r="L283" s="40"/>
      <c r="M283" s="219"/>
      <c r="N283" s="220"/>
      <c r="O283" s="72"/>
      <c r="P283" s="72"/>
      <c r="Q283" s="72"/>
      <c r="R283" s="72"/>
      <c r="S283" s="72"/>
      <c r="T283" s="73"/>
      <c r="U283" s="35"/>
      <c r="V283" s="35"/>
      <c r="W283" s="35"/>
      <c r="X283" s="35"/>
      <c r="Y283" s="35"/>
      <c r="Z283" s="35"/>
      <c r="AA283" s="35"/>
      <c r="AB283" s="35"/>
      <c r="AC283" s="35"/>
      <c r="AD283" s="35"/>
      <c r="AE283" s="35"/>
      <c r="AT283" s="18" t="s">
        <v>173</v>
      </c>
      <c r="AU283" s="18" t="s">
        <v>88</v>
      </c>
    </row>
    <row r="284" spans="1:65" s="13" customFormat="1" ht="11.25">
      <c r="B284" s="221"/>
      <c r="C284" s="222"/>
      <c r="D284" s="217" t="s">
        <v>175</v>
      </c>
      <c r="E284" s="223" t="s">
        <v>1</v>
      </c>
      <c r="F284" s="224" t="s">
        <v>391</v>
      </c>
      <c r="G284" s="222"/>
      <c r="H284" s="225">
        <v>9</v>
      </c>
      <c r="I284" s="226"/>
      <c r="J284" s="222"/>
      <c r="K284" s="222"/>
      <c r="L284" s="227"/>
      <c r="M284" s="228"/>
      <c r="N284" s="229"/>
      <c r="O284" s="229"/>
      <c r="P284" s="229"/>
      <c r="Q284" s="229"/>
      <c r="R284" s="229"/>
      <c r="S284" s="229"/>
      <c r="T284" s="230"/>
      <c r="AT284" s="231" t="s">
        <v>175</v>
      </c>
      <c r="AU284" s="231" t="s">
        <v>88</v>
      </c>
      <c r="AV284" s="13" t="s">
        <v>88</v>
      </c>
      <c r="AW284" s="13" t="s">
        <v>33</v>
      </c>
      <c r="AX284" s="13" t="s">
        <v>86</v>
      </c>
      <c r="AY284" s="231" t="s">
        <v>164</v>
      </c>
    </row>
    <row r="285" spans="1:65" s="2" customFormat="1" ht="72" customHeight="1">
      <c r="A285" s="35"/>
      <c r="B285" s="36"/>
      <c r="C285" s="204" t="s">
        <v>392</v>
      </c>
      <c r="D285" s="204" t="s">
        <v>166</v>
      </c>
      <c r="E285" s="205" t="s">
        <v>393</v>
      </c>
      <c r="F285" s="206" t="s">
        <v>394</v>
      </c>
      <c r="G285" s="207" t="s">
        <v>395</v>
      </c>
      <c r="H285" s="208">
        <v>1</v>
      </c>
      <c r="I285" s="209"/>
      <c r="J285" s="210">
        <f>ROUND(I285*H285,2)</f>
        <v>0</v>
      </c>
      <c r="K285" s="206" t="s">
        <v>170</v>
      </c>
      <c r="L285" s="40"/>
      <c r="M285" s="211" t="s">
        <v>1</v>
      </c>
      <c r="N285" s="212" t="s">
        <v>43</v>
      </c>
      <c r="O285" s="72"/>
      <c r="P285" s="213">
        <f>O285*H285</f>
        <v>0</v>
      </c>
      <c r="Q285" s="213">
        <v>7.3999999999999996E-2</v>
      </c>
      <c r="R285" s="213">
        <f>Q285*H285</f>
        <v>7.3999999999999996E-2</v>
      </c>
      <c r="S285" s="213">
        <v>0</v>
      </c>
      <c r="T285" s="214">
        <f>S285*H285</f>
        <v>0</v>
      </c>
      <c r="U285" s="35"/>
      <c r="V285" s="35"/>
      <c r="W285" s="35"/>
      <c r="X285" s="35"/>
      <c r="Y285" s="35"/>
      <c r="Z285" s="35"/>
      <c r="AA285" s="35"/>
      <c r="AB285" s="35"/>
      <c r="AC285" s="35"/>
      <c r="AD285" s="35"/>
      <c r="AE285" s="35"/>
      <c r="AR285" s="215" t="s">
        <v>171</v>
      </c>
      <c r="AT285" s="215" t="s">
        <v>166</v>
      </c>
      <c r="AU285" s="215" t="s">
        <v>88</v>
      </c>
      <c r="AY285" s="18" t="s">
        <v>164</v>
      </c>
      <c r="BE285" s="216">
        <f>IF(N285="základní",J285,0)</f>
        <v>0</v>
      </c>
      <c r="BF285" s="216">
        <f>IF(N285="snížená",J285,0)</f>
        <v>0</v>
      </c>
      <c r="BG285" s="216">
        <f>IF(N285="zákl. přenesená",J285,0)</f>
        <v>0</v>
      </c>
      <c r="BH285" s="216">
        <f>IF(N285="sníž. přenesená",J285,0)</f>
        <v>0</v>
      </c>
      <c r="BI285" s="216">
        <f>IF(N285="nulová",J285,0)</f>
        <v>0</v>
      </c>
      <c r="BJ285" s="18" t="s">
        <v>86</v>
      </c>
      <c r="BK285" s="216">
        <f>ROUND(I285*H285,2)</f>
        <v>0</v>
      </c>
      <c r="BL285" s="18" t="s">
        <v>171</v>
      </c>
      <c r="BM285" s="215" t="s">
        <v>396</v>
      </c>
    </row>
    <row r="286" spans="1:65" s="2" customFormat="1" ht="107.25">
      <c r="A286" s="35"/>
      <c r="B286" s="36"/>
      <c r="C286" s="37"/>
      <c r="D286" s="217" t="s">
        <v>173</v>
      </c>
      <c r="E286" s="37"/>
      <c r="F286" s="218" t="s">
        <v>386</v>
      </c>
      <c r="G286" s="37"/>
      <c r="H286" s="37"/>
      <c r="I286" s="116"/>
      <c r="J286" s="37"/>
      <c r="K286" s="37"/>
      <c r="L286" s="40"/>
      <c r="M286" s="219"/>
      <c r="N286" s="220"/>
      <c r="O286" s="72"/>
      <c r="P286" s="72"/>
      <c r="Q286" s="72"/>
      <c r="R286" s="72"/>
      <c r="S286" s="72"/>
      <c r="T286" s="73"/>
      <c r="U286" s="35"/>
      <c r="V286" s="35"/>
      <c r="W286" s="35"/>
      <c r="X286" s="35"/>
      <c r="Y286" s="35"/>
      <c r="Z286" s="35"/>
      <c r="AA286" s="35"/>
      <c r="AB286" s="35"/>
      <c r="AC286" s="35"/>
      <c r="AD286" s="35"/>
      <c r="AE286" s="35"/>
      <c r="AT286" s="18" t="s">
        <v>173</v>
      </c>
      <c r="AU286" s="18" t="s">
        <v>88</v>
      </c>
    </row>
    <row r="287" spans="1:65" s="2" customFormat="1" ht="36" customHeight="1">
      <c r="A287" s="35"/>
      <c r="B287" s="36"/>
      <c r="C287" s="204" t="s">
        <v>397</v>
      </c>
      <c r="D287" s="204" t="s">
        <v>166</v>
      </c>
      <c r="E287" s="205" t="s">
        <v>398</v>
      </c>
      <c r="F287" s="206" t="s">
        <v>399</v>
      </c>
      <c r="G287" s="207" t="s">
        <v>395</v>
      </c>
      <c r="H287" s="208">
        <v>15</v>
      </c>
      <c r="I287" s="209"/>
      <c r="J287" s="210">
        <f>ROUND(I287*H287,2)</f>
        <v>0</v>
      </c>
      <c r="K287" s="206" t="s">
        <v>170</v>
      </c>
      <c r="L287" s="40"/>
      <c r="M287" s="211" t="s">
        <v>1</v>
      </c>
      <c r="N287" s="212" t="s">
        <v>43</v>
      </c>
      <c r="O287" s="72"/>
      <c r="P287" s="213">
        <f>O287*H287</f>
        <v>0</v>
      </c>
      <c r="Q287" s="213">
        <v>2.2780000000000002E-2</v>
      </c>
      <c r="R287" s="213">
        <f>Q287*H287</f>
        <v>0.3417</v>
      </c>
      <c r="S287" s="213">
        <v>0</v>
      </c>
      <c r="T287" s="214">
        <f>S287*H287</f>
        <v>0</v>
      </c>
      <c r="U287" s="35"/>
      <c r="V287" s="35"/>
      <c r="W287" s="35"/>
      <c r="X287" s="35"/>
      <c r="Y287" s="35"/>
      <c r="Z287" s="35"/>
      <c r="AA287" s="35"/>
      <c r="AB287" s="35"/>
      <c r="AC287" s="35"/>
      <c r="AD287" s="35"/>
      <c r="AE287" s="35"/>
      <c r="AR287" s="215" t="s">
        <v>171</v>
      </c>
      <c r="AT287" s="215" t="s">
        <v>166</v>
      </c>
      <c r="AU287" s="215" t="s">
        <v>88</v>
      </c>
      <c r="AY287" s="18" t="s">
        <v>164</v>
      </c>
      <c r="BE287" s="216">
        <f>IF(N287="základní",J287,0)</f>
        <v>0</v>
      </c>
      <c r="BF287" s="216">
        <f>IF(N287="snížená",J287,0)</f>
        <v>0</v>
      </c>
      <c r="BG287" s="216">
        <f>IF(N287="zákl. přenesená",J287,0)</f>
        <v>0</v>
      </c>
      <c r="BH287" s="216">
        <f>IF(N287="sníž. přenesená",J287,0)</f>
        <v>0</v>
      </c>
      <c r="BI287" s="216">
        <f>IF(N287="nulová",J287,0)</f>
        <v>0</v>
      </c>
      <c r="BJ287" s="18" t="s">
        <v>86</v>
      </c>
      <c r="BK287" s="216">
        <f>ROUND(I287*H287,2)</f>
        <v>0</v>
      </c>
      <c r="BL287" s="18" t="s">
        <v>171</v>
      </c>
      <c r="BM287" s="215" t="s">
        <v>400</v>
      </c>
    </row>
    <row r="288" spans="1:65" s="2" customFormat="1" ht="36" customHeight="1">
      <c r="A288" s="35"/>
      <c r="B288" s="36"/>
      <c r="C288" s="204" t="s">
        <v>401</v>
      </c>
      <c r="D288" s="204" t="s">
        <v>166</v>
      </c>
      <c r="E288" s="205" t="s">
        <v>402</v>
      </c>
      <c r="F288" s="206" t="s">
        <v>403</v>
      </c>
      <c r="G288" s="207" t="s">
        <v>395</v>
      </c>
      <c r="H288" s="208">
        <v>1</v>
      </c>
      <c r="I288" s="209"/>
      <c r="J288" s="210">
        <f>ROUND(I288*H288,2)</f>
        <v>0</v>
      </c>
      <c r="K288" s="206" t="s">
        <v>170</v>
      </c>
      <c r="L288" s="40"/>
      <c r="M288" s="211" t="s">
        <v>1</v>
      </c>
      <c r="N288" s="212" t="s">
        <v>43</v>
      </c>
      <c r="O288" s="72"/>
      <c r="P288" s="213">
        <f>O288*H288</f>
        <v>0</v>
      </c>
      <c r="Q288" s="213">
        <v>3.1320000000000001E-2</v>
      </c>
      <c r="R288" s="213">
        <f>Q288*H288</f>
        <v>3.1320000000000001E-2</v>
      </c>
      <c r="S288" s="213">
        <v>0</v>
      </c>
      <c r="T288" s="214">
        <f>S288*H288</f>
        <v>0</v>
      </c>
      <c r="U288" s="35"/>
      <c r="V288" s="35"/>
      <c r="W288" s="35"/>
      <c r="X288" s="35"/>
      <c r="Y288" s="35"/>
      <c r="Z288" s="35"/>
      <c r="AA288" s="35"/>
      <c r="AB288" s="35"/>
      <c r="AC288" s="35"/>
      <c r="AD288" s="35"/>
      <c r="AE288" s="35"/>
      <c r="AR288" s="215" t="s">
        <v>171</v>
      </c>
      <c r="AT288" s="215" t="s">
        <v>166</v>
      </c>
      <c r="AU288" s="215" t="s">
        <v>88</v>
      </c>
      <c r="AY288" s="18" t="s">
        <v>164</v>
      </c>
      <c r="BE288" s="216">
        <f>IF(N288="základní",J288,0)</f>
        <v>0</v>
      </c>
      <c r="BF288" s="216">
        <f>IF(N288="snížená",J288,0)</f>
        <v>0</v>
      </c>
      <c r="BG288" s="216">
        <f>IF(N288="zákl. přenesená",J288,0)</f>
        <v>0</v>
      </c>
      <c r="BH288" s="216">
        <f>IF(N288="sníž. přenesená",J288,0)</f>
        <v>0</v>
      </c>
      <c r="BI288" s="216">
        <f>IF(N288="nulová",J288,0)</f>
        <v>0</v>
      </c>
      <c r="BJ288" s="18" t="s">
        <v>86</v>
      </c>
      <c r="BK288" s="216">
        <f>ROUND(I288*H288,2)</f>
        <v>0</v>
      </c>
      <c r="BL288" s="18" t="s">
        <v>171</v>
      </c>
      <c r="BM288" s="215" t="s">
        <v>404</v>
      </c>
    </row>
    <row r="289" spans="1:65" s="2" customFormat="1" ht="36" customHeight="1">
      <c r="A289" s="35"/>
      <c r="B289" s="36"/>
      <c r="C289" s="204" t="s">
        <v>405</v>
      </c>
      <c r="D289" s="204" t="s">
        <v>166</v>
      </c>
      <c r="E289" s="205" t="s">
        <v>406</v>
      </c>
      <c r="F289" s="206" t="s">
        <v>407</v>
      </c>
      <c r="G289" s="207" t="s">
        <v>395</v>
      </c>
      <c r="H289" s="208">
        <v>2</v>
      </c>
      <c r="I289" s="209"/>
      <c r="J289" s="210">
        <f>ROUND(I289*H289,2)</f>
        <v>0</v>
      </c>
      <c r="K289" s="206" t="s">
        <v>170</v>
      </c>
      <c r="L289" s="40"/>
      <c r="M289" s="211" t="s">
        <v>1</v>
      </c>
      <c r="N289" s="212" t="s">
        <v>43</v>
      </c>
      <c r="O289" s="72"/>
      <c r="P289" s="213">
        <f>O289*H289</f>
        <v>0</v>
      </c>
      <c r="Q289" s="213">
        <v>3.6549999999999999E-2</v>
      </c>
      <c r="R289" s="213">
        <f>Q289*H289</f>
        <v>7.3099999999999998E-2</v>
      </c>
      <c r="S289" s="213">
        <v>0</v>
      </c>
      <c r="T289" s="214">
        <f>S289*H289</f>
        <v>0</v>
      </c>
      <c r="U289" s="35"/>
      <c r="V289" s="35"/>
      <c r="W289" s="35"/>
      <c r="X289" s="35"/>
      <c r="Y289" s="35"/>
      <c r="Z289" s="35"/>
      <c r="AA289" s="35"/>
      <c r="AB289" s="35"/>
      <c r="AC289" s="35"/>
      <c r="AD289" s="35"/>
      <c r="AE289" s="35"/>
      <c r="AR289" s="215" t="s">
        <v>171</v>
      </c>
      <c r="AT289" s="215" t="s">
        <v>166</v>
      </c>
      <c r="AU289" s="215" t="s">
        <v>88</v>
      </c>
      <c r="AY289" s="18" t="s">
        <v>164</v>
      </c>
      <c r="BE289" s="216">
        <f>IF(N289="základní",J289,0)</f>
        <v>0</v>
      </c>
      <c r="BF289" s="216">
        <f>IF(N289="snížená",J289,0)</f>
        <v>0</v>
      </c>
      <c r="BG289" s="216">
        <f>IF(N289="zákl. přenesená",J289,0)</f>
        <v>0</v>
      </c>
      <c r="BH289" s="216">
        <f>IF(N289="sníž. přenesená",J289,0)</f>
        <v>0</v>
      </c>
      <c r="BI289" s="216">
        <f>IF(N289="nulová",J289,0)</f>
        <v>0</v>
      </c>
      <c r="BJ289" s="18" t="s">
        <v>86</v>
      </c>
      <c r="BK289" s="216">
        <f>ROUND(I289*H289,2)</f>
        <v>0</v>
      </c>
      <c r="BL289" s="18" t="s">
        <v>171</v>
      </c>
      <c r="BM289" s="215" t="s">
        <v>408</v>
      </c>
    </row>
    <row r="290" spans="1:65" s="2" customFormat="1" ht="36" customHeight="1">
      <c r="A290" s="35"/>
      <c r="B290" s="36"/>
      <c r="C290" s="204" t="s">
        <v>409</v>
      </c>
      <c r="D290" s="204" t="s">
        <v>166</v>
      </c>
      <c r="E290" s="205" t="s">
        <v>410</v>
      </c>
      <c r="F290" s="206" t="s">
        <v>411</v>
      </c>
      <c r="G290" s="207" t="s">
        <v>395</v>
      </c>
      <c r="H290" s="208">
        <v>10</v>
      </c>
      <c r="I290" s="209"/>
      <c r="J290" s="210">
        <f>ROUND(I290*H290,2)</f>
        <v>0</v>
      </c>
      <c r="K290" s="206" t="s">
        <v>170</v>
      </c>
      <c r="L290" s="40"/>
      <c r="M290" s="211" t="s">
        <v>1</v>
      </c>
      <c r="N290" s="212" t="s">
        <v>43</v>
      </c>
      <c r="O290" s="72"/>
      <c r="P290" s="213">
        <f>O290*H290</f>
        <v>0</v>
      </c>
      <c r="Q290" s="213">
        <v>4.555E-2</v>
      </c>
      <c r="R290" s="213">
        <f>Q290*H290</f>
        <v>0.45550000000000002</v>
      </c>
      <c r="S290" s="213">
        <v>0</v>
      </c>
      <c r="T290" s="214">
        <f>S290*H290</f>
        <v>0</v>
      </c>
      <c r="U290" s="35"/>
      <c r="V290" s="35"/>
      <c r="W290" s="35"/>
      <c r="X290" s="35"/>
      <c r="Y290" s="35"/>
      <c r="Z290" s="35"/>
      <c r="AA290" s="35"/>
      <c r="AB290" s="35"/>
      <c r="AC290" s="35"/>
      <c r="AD290" s="35"/>
      <c r="AE290" s="35"/>
      <c r="AR290" s="215" t="s">
        <v>171</v>
      </c>
      <c r="AT290" s="215" t="s">
        <v>166</v>
      </c>
      <c r="AU290" s="215" t="s">
        <v>88</v>
      </c>
      <c r="AY290" s="18" t="s">
        <v>164</v>
      </c>
      <c r="BE290" s="216">
        <f>IF(N290="základní",J290,0)</f>
        <v>0</v>
      </c>
      <c r="BF290" s="216">
        <f>IF(N290="snížená",J290,0)</f>
        <v>0</v>
      </c>
      <c r="BG290" s="216">
        <f>IF(N290="zákl. přenesená",J290,0)</f>
        <v>0</v>
      </c>
      <c r="BH290" s="216">
        <f>IF(N290="sníž. přenesená",J290,0)</f>
        <v>0</v>
      </c>
      <c r="BI290" s="216">
        <f>IF(N290="nulová",J290,0)</f>
        <v>0</v>
      </c>
      <c r="BJ290" s="18" t="s">
        <v>86</v>
      </c>
      <c r="BK290" s="216">
        <f>ROUND(I290*H290,2)</f>
        <v>0</v>
      </c>
      <c r="BL290" s="18" t="s">
        <v>171</v>
      </c>
      <c r="BM290" s="215" t="s">
        <v>412</v>
      </c>
    </row>
    <row r="291" spans="1:65" s="2" customFormat="1" ht="36" customHeight="1">
      <c r="A291" s="35"/>
      <c r="B291" s="36"/>
      <c r="C291" s="204" t="s">
        <v>413</v>
      </c>
      <c r="D291" s="204" t="s">
        <v>166</v>
      </c>
      <c r="E291" s="205" t="s">
        <v>414</v>
      </c>
      <c r="F291" s="206" t="s">
        <v>415</v>
      </c>
      <c r="G291" s="207" t="s">
        <v>243</v>
      </c>
      <c r="H291" s="208">
        <v>4.9000000000000002E-2</v>
      </c>
      <c r="I291" s="209"/>
      <c r="J291" s="210">
        <f>ROUND(I291*H291,2)</f>
        <v>0</v>
      </c>
      <c r="K291" s="206" t="s">
        <v>170</v>
      </c>
      <c r="L291" s="40"/>
      <c r="M291" s="211" t="s">
        <v>1</v>
      </c>
      <c r="N291" s="212" t="s">
        <v>43</v>
      </c>
      <c r="O291" s="72"/>
      <c r="P291" s="213">
        <f>O291*H291</f>
        <v>0</v>
      </c>
      <c r="Q291" s="213">
        <v>1.7090000000000001E-2</v>
      </c>
      <c r="R291" s="213">
        <f>Q291*H291</f>
        <v>8.3741000000000013E-4</v>
      </c>
      <c r="S291" s="213">
        <v>0</v>
      </c>
      <c r="T291" s="214">
        <f>S291*H291</f>
        <v>0</v>
      </c>
      <c r="U291" s="35"/>
      <c r="V291" s="35"/>
      <c r="W291" s="35"/>
      <c r="X291" s="35"/>
      <c r="Y291" s="35"/>
      <c r="Z291" s="35"/>
      <c r="AA291" s="35"/>
      <c r="AB291" s="35"/>
      <c r="AC291" s="35"/>
      <c r="AD291" s="35"/>
      <c r="AE291" s="35"/>
      <c r="AR291" s="215" t="s">
        <v>171</v>
      </c>
      <c r="AT291" s="215" t="s">
        <v>166</v>
      </c>
      <c r="AU291" s="215" t="s">
        <v>88</v>
      </c>
      <c r="AY291" s="18" t="s">
        <v>164</v>
      </c>
      <c r="BE291" s="216">
        <f>IF(N291="základní",J291,0)</f>
        <v>0</v>
      </c>
      <c r="BF291" s="216">
        <f>IF(N291="snížená",J291,0)</f>
        <v>0</v>
      </c>
      <c r="BG291" s="216">
        <f>IF(N291="zákl. přenesená",J291,0)</f>
        <v>0</v>
      </c>
      <c r="BH291" s="216">
        <f>IF(N291="sníž. přenesená",J291,0)</f>
        <v>0</v>
      </c>
      <c r="BI291" s="216">
        <f>IF(N291="nulová",J291,0)</f>
        <v>0</v>
      </c>
      <c r="BJ291" s="18" t="s">
        <v>86</v>
      </c>
      <c r="BK291" s="216">
        <f>ROUND(I291*H291,2)</f>
        <v>0</v>
      </c>
      <c r="BL291" s="18" t="s">
        <v>171</v>
      </c>
      <c r="BM291" s="215" t="s">
        <v>416</v>
      </c>
    </row>
    <row r="292" spans="1:65" s="14" customFormat="1" ht="11.25">
      <c r="B292" s="232"/>
      <c r="C292" s="233"/>
      <c r="D292" s="217" t="s">
        <v>175</v>
      </c>
      <c r="E292" s="234" t="s">
        <v>1</v>
      </c>
      <c r="F292" s="235" t="s">
        <v>417</v>
      </c>
      <c r="G292" s="233"/>
      <c r="H292" s="234" t="s">
        <v>1</v>
      </c>
      <c r="I292" s="236"/>
      <c r="J292" s="233"/>
      <c r="K292" s="233"/>
      <c r="L292" s="237"/>
      <c r="M292" s="238"/>
      <c r="N292" s="239"/>
      <c r="O292" s="239"/>
      <c r="P292" s="239"/>
      <c r="Q292" s="239"/>
      <c r="R292" s="239"/>
      <c r="S292" s="239"/>
      <c r="T292" s="240"/>
      <c r="AT292" s="241" t="s">
        <v>175</v>
      </c>
      <c r="AU292" s="241" t="s">
        <v>88</v>
      </c>
      <c r="AV292" s="14" t="s">
        <v>86</v>
      </c>
      <c r="AW292" s="14" t="s">
        <v>33</v>
      </c>
      <c r="AX292" s="14" t="s">
        <v>78</v>
      </c>
      <c r="AY292" s="241" t="s">
        <v>164</v>
      </c>
    </row>
    <row r="293" spans="1:65" s="13" customFormat="1" ht="11.25">
      <c r="B293" s="221"/>
      <c r="C293" s="222"/>
      <c r="D293" s="217" t="s">
        <v>175</v>
      </c>
      <c r="E293" s="223" t="s">
        <v>1</v>
      </c>
      <c r="F293" s="224" t="s">
        <v>418</v>
      </c>
      <c r="G293" s="222"/>
      <c r="H293" s="225">
        <v>4.9000000000000002E-2</v>
      </c>
      <c r="I293" s="226"/>
      <c r="J293" s="222"/>
      <c r="K293" s="222"/>
      <c r="L293" s="227"/>
      <c r="M293" s="228"/>
      <c r="N293" s="229"/>
      <c r="O293" s="229"/>
      <c r="P293" s="229"/>
      <c r="Q293" s="229"/>
      <c r="R293" s="229"/>
      <c r="S293" s="229"/>
      <c r="T293" s="230"/>
      <c r="AT293" s="231" t="s">
        <v>175</v>
      </c>
      <c r="AU293" s="231" t="s">
        <v>88</v>
      </c>
      <c r="AV293" s="13" t="s">
        <v>88</v>
      </c>
      <c r="AW293" s="13" t="s">
        <v>33</v>
      </c>
      <c r="AX293" s="13" t="s">
        <v>86</v>
      </c>
      <c r="AY293" s="231" t="s">
        <v>164</v>
      </c>
    </row>
    <row r="294" spans="1:65" s="2" customFormat="1" ht="16.5" customHeight="1">
      <c r="A294" s="35"/>
      <c r="B294" s="36"/>
      <c r="C294" s="265" t="s">
        <v>419</v>
      </c>
      <c r="D294" s="265" t="s">
        <v>420</v>
      </c>
      <c r="E294" s="266" t="s">
        <v>421</v>
      </c>
      <c r="F294" s="267" t="s">
        <v>422</v>
      </c>
      <c r="G294" s="268" t="s">
        <v>243</v>
      </c>
      <c r="H294" s="269">
        <v>4.9000000000000002E-2</v>
      </c>
      <c r="I294" s="270"/>
      <c r="J294" s="271">
        <f>ROUND(I294*H294,2)</f>
        <v>0</v>
      </c>
      <c r="K294" s="267" t="s">
        <v>170</v>
      </c>
      <c r="L294" s="272"/>
      <c r="M294" s="273" t="s">
        <v>1</v>
      </c>
      <c r="N294" s="274" t="s">
        <v>43</v>
      </c>
      <c r="O294" s="72"/>
      <c r="P294" s="213">
        <f>O294*H294</f>
        <v>0</v>
      </c>
      <c r="Q294" s="213">
        <v>1</v>
      </c>
      <c r="R294" s="213">
        <f>Q294*H294</f>
        <v>4.9000000000000002E-2</v>
      </c>
      <c r="S294" s="213">
        <v>0</v>
      </c>
      <c r="T294" s="214">
        <f>S294*H294</f>
        <v>0</v>
      </c>
      <c r="U294" s="35"/>
      <c r="V294" s="35"/>
      <c r="W294" s="35"/>
      <c r="X294" s="35"/>
      <c r="Y294" s="35"/>
      <c r="Z294" s="35"/>
      <c r="AA294" s="35"/>
      <c r="AB294" s="35"/>
      <c r="AC294" s="35"/>
      <c r="AD294" s="35"/>
      <c r="AE294" s="35"/>
      <c r="AR294" s="215" t="s">
        <v>213</v>
      </c>
      <c r="AT294" s="215" t="s">
        <v>420</v>
      </c>
      <c r="AU294" s="215" t="s">
        <v>88</v>
      </c>
      <c r="AY294" s="18" t="s">
        <v>164</v>
      </c>
      <c r="BE294" s="216">
        <f>IF(N294="základní",J294,0)</f>
        <v>0</v>
      </c>
      <c r="BF294" s="216">
        <f>IF(N294="snížená",J294,0)</f>
        <v>0</v>
      </c>
      <c r="BG294" s="216">
        <f>IF(N294="zákl. přenesená",J294,0)</f>
        <v>0</v>
      </c>
      <c r="BH294" s="216">
        <f>IF(N294="sníž. přenesená",J294,0)</f>
        <v>0</v>
      </c>
      <c r="BI294" s="216">
        <f>IF(N294="nulová",J294,0)</f>
        <v>0</v>
      </c>
      <c r="BJ294" s="18" t="s">
        <v>86</v>
      </c>
      <c r="BK294" s="216">
        <f>ROUND(I294*H294,2)</f>
        <v>0</v>
      </c>
      <c r="BL294" s="18" t="s">
        <v>171</v>
      </c>
      <c r="BM294" s="215" t="s">
        <v>423</v>
      </c>
    </row>
    <row r="295" spans="1:65" s="2" customFormat="1" ht="19.5">
      <c r="A295" s="35"/>
      <c r="B295" s="36"/>
      <c r="C295" s="37"/>
      <c r="D295" s="217" t="s">
        <v>424</v>
      </c>
      <c r="E295" s="37"/>
      <c r="F295" s="218" t="s">
        <v>425</v>
      </c>
      <c r="G295" s="37"/>
      <c r="H295" s="37"/>
      <c r="I295" s="116"/>
      <c r="J295" s="37"/>
      <c r="K295" s="37"/>
      <c r="L295" s="40"/>
      <c r="M295" s="219"/>
      <c r="N295" s="220"/>
      <c r="O295" s="72"/>
      <c r="P295" s="72"/>
      <c r="Q295" s="72"/>
      <c r="R295" s="72"/>
      <c r="S295" s="72"/>
      <c r="T295" s="73"/>
      <c r="U295" s="35"/>
      <c r="V295" s="35"/>
      <c r="W295" s="35"/>
      <c r="X295" s="35"/>
      <c r="Y295" s="35"/>
      <c r="Z295" s="35"/>
      <c r="AA295" s="35"/>
      <c r="AB295" s="35"/>
      <c r="AC295" s="35"/>
      <c r="AD295" s="35"/>
      <c r="AE295" s="35"/>
      <c r="AT295" s="18" t="s">
        <v>424</v>
      </c>
      <c r="AU295" s="18" t="s">
        <v>88</v>
      </c>
    </row>
    <row r="296" spans="1:65" s="2" customFormat="1" ht="24" customHeight="1">
      <c r="A296" s="35"/>
      <c r="B296" s="36"/>
      <c r="C296" s="204" t="s">
        <v>426</v>
      </c>
      <c r="D296" s="204" t="s">
        <v>166</v>
      </c>
      <c r="E296" s="205" t="s">
        <v>427</v>
      </c>
      <c r="F296" s="206" t="s">
        <v>428</v>
      </c>
      <c r="G296" s="207" t="s">
        <v>255</v>
      </c>
      <c r="H296" s="208">
        <v>0.47599999999999998</v>
      </c>
      <c r="I296" s="209"/>
      <c r="J296" s="210">
        <f>ROUND(I296*H296,2)</f>
        <v>0</v>
      </c>
      <c r="K296" s="206" t="s">
        <v>170</v>
      </c>
      <c r="L296" s="40"/>
      <c r="M296" s="211" t="s">
        <v>1</v>
      </c>
      <c r="N296" s="212" t="s">
        <v>43</v>
      </c>
      <c r="O296" s="72"/>
      <c r="P296" s="213">
        <f>O296*H296</f>
        <v>0</v>
      </c>
      <c r="Q296" s="213">
        <v>1.1000000000000001E-3</v>
      </c>
      <c r="R296" s="213">
        <f>Q296*H296</f>
        <v>5.2360000000000004E-4</v>
      </c>
      <c r="S296" s="213">
        <v>0</v>
      </c>
      <c r="T296" s="214">
        <f>S296*H296</f>
        <v>0</v>
      </c>
      <c r="U296" s="35"/>
      <c r="V296" s="35"/>
      <c r="W296" s="35"/>
      <c r="X296" s="35"/>
      <c r="Y296" s="35"/>
      <c r="Z296" s="35"/>
      <c r="AA296" s="35"/>
      <c r="AB296" s="35"/>
      <c r="AC296" s="35"/>
      <c r="AD296" s="35"/>
      <c r="AE296" s="35"/>
      <c r="AR296" s="215" t="s">
        <v>171</v>
      </c>
      <c r="AT296" s="215" t="s">
        <v>166</v>
      </c>
      <c r="AU296" s="215" t="s">
        <v>88</v>
      </c>
      <c r="AY296" s="18" t="s">
        <v>164</v>
      </c>
      <c r="BE296" s="216">
        <f>IF(N296="základní",J296,0)</f>
        <v>0</v>
      </c>
      <c r="BF296" s="216">
        <f>IF(N296="snížená",J296,0)</f>
        <v>0</v>
      </c>
      <c r="BG296" s="216">
        <f>IF(N296="zákl. přenesená",J296,0)</f>
        <v>0</v>
      </c>
      <c r="BH296" s="216">
        <f>IF(N296="sníž. přenesená",J296,0)</f>
        <v>0</v>
      </c>
      <c r="BI296" s="216">
        <f>IF(N296="nulová",J296,0)</f>
        <v>0</v>
      </c>
      <c r="BJ296" s="18" t="s">
        <v>86</v>
      </c>
      <c r="BK296" s="216">
        <f>ROUND(I296*H296,2)</f>
        <v>0</v>
      </c>
      <c r="BL296" s="18" t="s">
        <v>171</v>
      </c>
      <c r="BM296" s="215" t="s">
        <v>429</v>
      </c>
    </row>
    <row r="297" spans="1:65" s="14" customFormat="1" ht="11.25">
      <c r="B297" s="232"/>
      <c r="C297" s="233"/>
      <c r="D297" s="217" t="s">
        <v>175</v>
      </c>
      <c r="E297" s="234" t="s">
        <v>1</v>
      </c>
      <c r="F297" s="235" t="s">
        <v>430</v>
      </c>
      <c r="G297" s="233"/>
      <c r="H297" s="234" t="s">
        <v>1</v>
      </c>
      <c r="I297" s="236"/>
      <c r="J297" s="233"/>
      <c r="K297" s="233"/>
      <c r="L297" s="237"/>
      <c r="M297" s="238"/>
      <c r="N297" s="239"/>
      <c r="O297" s="239"/>
      <c r="P297" s="239"/>
      <c r="Q297" s="239"/>
      <c r="R297" s="239"/>
      <c r="S297" s="239"/>
      <c r="T297" s="240"/>
      <c r="AT297" s="241" t="s">
        <v>175</v>
      </c>
      <c r="AU297" s="241" t="s">
        <v>88</v>
      </c>
      <c r="AV297" s="14" t="s">
        <v>86</v>
      </c>
      <c r="AW297" s="14" t="s">
        <v>33</v>
      </c>
      <c r="AX297" s="14" t="s">
        <v>78</v>
      </c>
      <c r="AY297" s="241" t="s">
        <v>164</v>
      </c>
    </row>
    <row r="298" spans="1:65" s="13" customFormat="1" ht="11.25">
      <c r="B298" s="221"/>
      <c r="C298" s="222"/>
      <c r="D298" s="217" t="s">
        <v>175</v>
      </c>
      <c r="E298" s="223" t="s">
        <v>1</v>
      </c>
      <c r="F298" s="224" t="s">
        <v>431</v>
      </c>
      <c r="G298" s="222"/>
      <c r="H298" s="225">
        <v>0.47599999999999998</v>
      </c>
      <c r="I298" s="226"/>
      <c r="J298" s="222"/>
      <c r="K298" s="222"/>
      <c r="L298" s="227"/>
      <c r="M298" s="228"/>
      <c r="N298" s="229"/>
      <c r="O298" s="229"/>
      <c r="P298" s="229"/>
      <c r="Q298" s="229"/>
      <c r="R298" s="229"/>
      <c r="S298" s="229"/>
      <c r="T298" s="230"/>
      <c r="AT298" s="231" t="s">
        <v>175</v>
      </c>
      <c r="AU298" s="231" t="s">
        <v>88</v>
      </c>
      <c r="AV298" s="13" t="s">
        <v>88</v>
      </c>
      <c r="AW298" s="13" t="s">
        <v>33</v>
      </c>
      <c r="AX298" s="13" t="s">
        <v>86</v>
      </c>
      <c r="AY298" s="231" t="s">
        <v>164</v>
      </c>
    </row>
    <row r="299" spans="1:65" s="2" customFormat="1" ht="36" customHeight="1">
      <c r="A299" s="35"/>
      <c r="B299" s="36"/>
      <c r="C299" s="204" t="s">
        <v>432</v>
      </c>
      <c r="D299" s="204" t="s">
        <v>166</v>
      </c>
      <c r="E299" s="205" t="s">
        <v>433</v>
      </c>
      <c r="F299" s="206" t="s">
        <v>434</v>
      </c>
      <c r="G299" s="207" t="s">
        <v>255</v>
      </c>
      <c r="H299" s="208">
        <v>2.9249999999999998</v>
      </c>
      <c r="I299" s="209"/>
      <c r="J299" s="210">
        <f>ROUND(I299*H299,2)</f>
        <v>0</v>
      </c>
      <c r="K299" s="206" t="s">
        <v>170</v>
      </c>
      <c r="L299" s="40"/>
      <c r="M299" s="211" t="s">
        <v>1</v>
      </c>
      <c r="N299" s="212" t="s">
        <v>43</v>
      </c>
      <c r="O299" s="72"/>
      <c r="P299" s="213">
        <f>O299*H299</f>
        <v>0</v>
      </c>
      <c r="Q299" s="213">
        <v>7.9371800000000006E-2</v>
      </c>
      <c r="R299" s="213">
        <f>Q299*H299</f>
        <v>0.23216251500000001</v>
      </c>
      <c r="S299" s="213">
        <v>0</v>
      </c>
      <c r="T299" s="214">
        <f>S299*H299</f>
        <v>0</v>
      </c>
      <c r="U299" s="35"/>
      <c r="V299" s="35"/>
      <c r="W299" s="35"/>
      <c r="X299" s="35"/>
      <c r="Y299" s="35"/>
      <c r="Z299" s="35"/>
      <c r="AA299" s="35"/>
      <c r="AB299" s="35"/>
      <c r="AC299" s="35"/>
      <c r="AD299" s="35"/>
      <c r="AE299" s="35"/>
      <c r="AR299" s="215" t="s">
        <v>171</v>
      </c>
      <c r="AT299" s="215" t="s">
        <v>166</v>
      </c>
      <c r="AU299" s="215" t="s">
        <v>88</v>
      </c>
      <c r="AY299" s="18" t="s">
        <v>164</v>
      </c>
      <c r="BE299" s="216">
        <f>IF(N299="základní",J299,0)</f>
        <v>0</v>
      </c>
      <c r="BF299" s="216">
        <f>IF(N299="snížená",J299,0)</f>
        <v>0</v>
      </c>
      <c r="BG299" s="216">
        <f>IF(N299="zákl. přenesená",J299,0)</f>
        <v>0</v>
      </c>
      <c r="BH299" s="216">
        <f>IF(N299="sníž. přenesená",J299,0)</f>
        <v>0</v>
      </c>
      <c r="BI299" s="216">
        <f>IF(N299="nulová",J299,0)</f>
        <v>0</v>
      </c>
      <c r="BJ299" s="18" t="s">
        <v>86</v>
      </c>
      <c r="BK299" s="216">
        <f>ROUND(I299*H299,2)</f>
        <v>0</v>
      </c>
      <c r="BL299" s="18" t="s">
        <v>171</v>
      </c>
      <c r="BM299" s="215" t="s">
        <v>435</v>
      </c>
    </row>
    <row r="300" spans="1:65" s="2" customFormat="1" ht="19.5">
      <c r="A300" s="35"/>
      <c r="B300" s="36"/>
      <c r="C300" s="37"/>
      <c r="D300" s="217" t="s">
        <v>173</v>
      </c>
      <c r="E300" s="37"/>
      <c r="F300" s="218" t="s">
        <v>436</v>
      </c>
      <c r="G300" s="37"/>
      <c r="H300" s="37"/>
      <c r="I300" s="116"/>
      <c r="J300" s="37"/>
      <c r="K300" s="37"/>
      <c r="L300" s="40"/>
      <c r="M300" s="219"/>
      <c r="N300" s="220"/>
      <c r="O300" s="72"/>
      <c r="P300" s="72"/>
      <c r="Q300" s="72"/>
      <c r="R300" s="72"/>
      <c r="S300" s="72"/>
      <c r="T300" s="73"/>
      <c r="U300" s="35"/>
      <c r="V300" s="35"/>
      <c r="W300" s="35"/>
      <c r="X300" s="35"/>
      <c r="Y300" s="35"/>
      <c r="Z300" s="35"/>
      <c r="AA300" s="35"/>
      <c r="AB300" s="35"/>
      <c r="AC300" s="35"/>
      <c r="AD300" s="35"/>
      <c r="AE300" s="35"/>
      <c r="AT300" s="18" t="s">
        <v>173</v>
      </c>
      <c r="AU300" s="18" t="s">
        <v>88</v>
      </c>
    </row>
    <row r="301" spans="1:65" s="13" customFormat="1" ht="11.25">
      <c r="B301" s="221"/>
      <c r="C301" s="222"/>
      <c r="D301" s="217" t="s">
        <v>175</v>
      </c>
      <c r="E301" s="223" t="s">
        <v>1</v>
      </c>
      <c r="F301" s="224" t="s">
        <v>437</v>
      </c>
      <c r="G301" s="222"/>
      <c r="H301" s="225">
        <v>2.9249999999999998</v>
      </c>
      <c r="I301" s="226"/>
      <c r="J301" s="222"/>
      <c r="K301" s="222"/>
      <c r="L301" s="227"/>
      <c r="M301" s="228"/>
      <c r="N301" s="229"/>
      <c r="O301" s="229"/>
      <c r="P301" s="229"/>
      <c r="Q301" s="229"/>
      <c r="R301" s="229"/>
      <c r="S301" s="229"/>
      <c r="T301" s="230"/>
      <c r="AT301" s="231" t="s">
        <v>175</v>
      </c>
      <c r="AU301" s="231" t="s">
        <v>88</v>
      </c>
      <c r="AV301" s="13" t="s">
        <v>88</v>
      </c>
      <c r="AW301" s="13" t="s">
        <v>33</v>
      </c>
      <c r="AX301" s="13" t="s">
        <v>86</v>
      </c>
      <c r="AY301" s="231" t="s">
        <v>164</v>
      </c>
    </row>
    <row r="302" spans="1:65" s="2" customFormat="1" ht="36" customHeight="1">
      <c r="A302" s="35"/>
      <c r="B302" s="36"/>
      <c r="C302" s="204" t="s">
        <v>438</v>
      </c>
      <c r="D302" s="204" t="s">
        <v>166</v>
      </c>
      <c r="E302" s="205" t="s">
        <v>439</v>
      </c>
      <c r="F302" s="206" t="s">
        <v>440</v>
      </c>
      <c r="G302" s="207" t="s">
        <v>255</v>
      </c>
      <c r="H302" s="208">
        <v>128.75299999999999</v>
      </c>
      <c r="I302" s="209"/>
      <c r="J302" s="210">
        <f>ROUND(I302*H302,2)</f>
        <v>0</v>
      </c>
      <c r="K302" s="206" t="s">
        <v>170</v>
      </c>
      <c r="L302" s="40"/>
      <c r="M302" s="211" t="s">
        <v>1</v>
      </c>
      <c r="N302" s="212" t="s">
        <v>43</v>
      </c>
      <c r="O302" s="72"/>
      <c r="P302" s="213">
        <f>O302*H302</f>
        <v>0</v>
      </c>
      <c r="Q302" s="213">
        <v>0.11548799999999999</v>
      </c>
      <c r="R302" s="213">
        <f>Q302*H302</f>
        <v>14.869426463999998</v>
      </c>
      <c r="S302" s="213">
        <v>0</v>
      </c>
      <c r="T302" s="214">
        <f>S302*H302</f>
        <v>0</v>
      </c>
      <c r="U302" s="35"/>
      <c r="V302" s="35"/>
      <c r="W302" s="35"/>
      <c r="X302" s="35"/>
      <c r="Y302" s="35"/>
      <c r="Z302" s="35"/>
      <c r="AA302" s="35"/>
      <c r="AB302" s="35"/>
      <c r="AC302" s="35"/>
      <c r="AD302" s="35"/>
      <c r="AE302" s="35"/>
      <c r="AR302" s="215" t="s">
        <v>171</v>
      </c>
      <c r="AT302" s="215" t="s">
        <v>166</v>
      </c>
      <c r="AU302" s="215" t="s">
        <v>88</v>
      </c>
      <c r="AY302" s="18" t="s">
        <v>164</v>
      </c>
      <c r="BE302" s="216">
        <f>IF(N302="základní",J302,0)</f>
        <v>0</v>
      </c>
      <c r="BF302" s="216">
        <f>IF(N302="snížená",J302,0)</f>
        <v>0</v>
      </c>
      <c r="BG302" s="216">
        <f>IF(N302="zákl. přenesená",J302,0)</f>
        <v>0</v>
      </c>
      <c r="BH302" s="216">
        <f>IF(N302="sníž. přenesená",J302,0)</f>
        <v>0</v>
      </c>
      <c r="BI302" s="216">
        <f>IF(N302="nulová",J302,0)</f>
        <v>0</v>
      </c>
      <c r="BJ302" s="18" t="s">
        <v>86</v>
      </c>
      <c r="BK302" s="216">
        <f>ROUND(I302*H302,2)</f>
        <v>0</v>
      </c>
      <c r="BL302" s="18" t="s">
        <v>171</v>
      </c>
      <c r="BM302" s="215" t="s">
        <v>441</v>
      </c>
    </row>
    <row r="303" spans="1:65" s="2" customFormat="1" ht="19.5">
      <c r="A303" s="35"/>
      <c r="B303" s="36"/>
      <c r="C303" s="37"/>
      <c r="D303" s="217" t="s">
        <v>173</v>
      </c>
      <c r="E303" s="37"/>
      <c r="F303" s="218" t="s">
        <v>436</v>
      </c>
      <c r="G303" s="37"/>
      <c r="H303" s="37"/>
      <c r="I303" s="116"/>
      <c r="J303" s="37"/>
      <c r="K303" s="37"/>
      <c r="L303" s="40"/>
      <c r="M303" s="219"/>
      <c r="N303" s="220"/>
      <c r="O303" s="72"/>
      <c r="P303" s="72"/>
      <c r="Q303" s="72"/>
      <c r="R303" s="72"/>
      <c r="S303" s="72"/>
      <c r="T303" s="73"/>
      <c r="U303" s="35"/>
      <c r="V303" s="35"/>
      <c r="W303" s="35"/>
      <c r="X303" s="35"/>
      <c r="Y303" s="35"/>
      <c r="Z303" s="35"/>
      <c r="AA303" s="35"/>
      <c r="AB303" s="35"/>
      <c r="AC303" s="35"/>
      <c r="AD303" s="35"/>
      <c r="AE303" s="35"/>
      <c r="AT303" s="18" t="s">
        <v>173</v>
      </c>
      <c r="AU303" s="18" t="s">
        <v>88</v>
      </c>
    </row>
    <row r="304" spans="1:65" s="13" customFormat="1" ht="33.75">
      <c r="B304" s="221"/>
      <c r="C304" s="222"/>
      <c r="D304" s="217" t="s">
        <v>175</v>
      </c>
      <c r="E304" s="223" t="s">
        <v>1</v>
      </c>
      <c r="F304" s="224" t="s">
        <v>442</v>
      </c>
      <c r="G304" s="222"/>
      <c r="H304" s="225">
        <v>54.113</v>
      </c>
      <c r="I304" s="226"/>
      <c r="J304" s="222"/>
      <c r="K304" s="222"/>
      <c r="L304" s="227"/>
      <c r="M304" s="228"/>
      <c r="N304" s="229"/>
      <c r="O304" s="229"/>
      <c r="P304" s="229"/>
      <c r="Q304" s="229"/>
      <c r="R304" s="229"/>
      <c r="S304" s="229"/>
      <c r="T304" s="230"/>
      <c r="AT304" s="231" t="s">
        <v>175</v>
      </c>
      <c r="AU304" s="231" t="s">
        <v>88</v>
      </c>
      <c r="AV304" s="13" t="s">
        <v>88</v>
      </c>
      <c r="AW304" s="13" t="s">
        <v>33</v>
      </c>
      <c r="AX304" s="13" t="s">
        <v>78</v>
      </c>
      <c r="AY304" s="231" t="s">
        <v>164</v>
      </c>
    </row>
    <row r="305" spans="1:65" s="13" customFormat="1" ht="11.25">
      <c r="B305" s="221"/>
      <c r="C305" s="222"/>
      <c r="D305" s="217" t="s">
        <v>175</v>
      </c>
      <c r="E305" s="223" t="s">
        <v>1</v>
      </c>
      <c r="F305" s="224" t="s">
        <v>443</v>
      </c>
      <c r="G305" s="222"/>
      <c r="H305" s="225">
        <v>-12.113</v>
      </c>
      <c r="I305" s="226"/>
      <c r="J305" s="222"/>
      <c r="K305" s="222"/>
      <c r="L305" s="227"/>
      <c r="M305" s="228"/>
      <c r="N305" s="229"/>
      <c r="O305" s="229"/>
      <c r="P305" s="229"/>
      <c r="Q305" s="229"/>
      <c r="R305" s="229"/>
      <c r="S305" s="229"/>
      <c r="T305" s="230"/>
      <c r="AT305" s="231" t="s">
        <v>175</v>
      </c>
      <c r="AU305" s="231" t="s">
        <v>88</v>
      </c>
      <c r="AV305" s="13" t="s">
        <v>88</v>
      </c>
      <c r="AW305" s="13" t="s">
        <v>33</v>
      </c>
      <c r="AX305" s="13" t="s">
        <v>78</v>
      </c>
      <c r="AY305" s="231" t="s">
        <v>164</v>
      </c>
    </row>
    <row r="306" spans="1:65" s="13" customFormat="1" ht="11.25">
      <c r="B306" s="221"/>
      <c r="C306" s="222"/>
      <c r="D306" s="217" t="s">
        <v>175</v>
      </c>
      <c r="E306" s="223" t="s">
        <v>1</v>
      </c>
      <c r="F306" s="224" t="s">
        <v>444</v>
      </c>
      <c r="G306" s="222"/>
      <c r="H306" s="225">
        <v>17.995999999999999</v>
      </c>
      <c r="I306" s="226"/>
      <c r="J306" s="222"/>
      <c r="K306" s="222"/>
      <c r="L306" s="227"/>
      <c r="M306" s="228"/>
      <c r="N306" s="229"/>
      <c r="O306" s="229"/>
      <c r="P306" s="229"/>
      <c r="Q306" s="229"/>
      <c r="R306" s="229"/>
      <c r="S306" s="229"/>
      <c r="T306" s="230"/>
      <c r="AT306" s="231" t="s">
        <v>175</v>
      </c>
      <c r="AU306" s="231" t="s">
        <v>88</v>
      </c>
      <c r="AV306" s="13" t="s">
        <v>88</v>
      </c>
      <c r="AW306" s="13" t="s">
        <v>33</v>
      </c>
      <c r="AX306" s="13" t="s">
        <v>78</v>
      </c>
      <c r="AY306" s="231" t="s">
        <v>164</v>
      </c>
    </row>
    <row r="307" spans="1:65" s="13" customFormat="1" ht="11.25">
      <c r="B307" s="221"/>
      <c r="C307" s="222"/>
      <c r="D307" s="217" t="s">
        <v>175</v>
      </c>
      <c r="E307" s="223" t="s">
        <v>1</v>
      </c>
      <c r="F307" s="224" t="s">
        <v>445</v>
      </c>
      <c r="G307" s="222"/>
      <c r="H307" s="225">
        <v>40.584000000000003</v>
      </c>
      <c r="I307" s="226"/>
      <c r="J307" s="222"/>
      <c r="K307" s="222"/>
      <c r="L307" s="227"/>
      <c r="M307" s="228"/>
      <c r="N307" s="229"/>
      <c r="O307" s="229"/>
      <c r="P307" s="229"/>
      <c r="Q307" s="229"/>
      <c r="R307" s="229"/>
      <c r="S307" s="229"/>
      <c r="T307" s="230"/>
      <c r="AT307" s="231" t="s">
        <v>175</v>
      </c>
      <c r="AU307" s="231" t="s">
        <v>88</v>
      </c>
      <c r="AV307" s="13" t="s">
        <v>88</v>
      </c>
      <c r="AW307" s="13" t="s">
        <v>33</v>
      </c>
      <c r="AX307" s="13" t="s">
        <v>78</v>
      </c>
      <c r="AY307" s="231" t="s">
        <v>164</v>
      </c>
    </row>
    <row r="308" spans="1:65" s="13" customFormat="1" ht="11.25">
      <c r="B308" s="221"/>
      <c r="C308" s="222"/>
      <c r="D308" s="217" t="s">
        <v>175</v>
      </c>
      <c r="E308" s="223" t="s">
        <v>1</v>
      </c>
      <c r="F308" s="224" t="s">
        <v>446</v>
      </c>
      <c r="G308" s="222"/>
      <c r="H308" s="225">
        <v>-3.0470000000000002</v>
      </c>
      <c r="I308" s="226"/>
      <c r="J308" s="222"/>
      <c r="K308" s="222"/>
      <c r="L308" s="227"/>
      <c r="M308" s="228"/>
      <c r="N308" s="229"/>
      <c r="O308" s="229"/>
      <c r="P308" s="229"/>
      <c r="Q308" s="229"/>
      <c r="R308" s="229"/>
      <c r="S308" s="229"/>
      <c r="T308" s="230"/>
      <c r="AT308" s="231" t="s">
        <v>175</v>
      </c>
      <c r="AU308" s="231" t="s">
        <v>88</v>
      </c>
      <c r="AV308" s="13" t="s">
        <v>88</v>
      </c>
      <c r="AW308" s="13" t="s">
        <v>33</v>
      </c>
      <c r="AX308" s="13" t="s">
        <v>78</v>
      </c>
      <c r="AY308" s="231" t="s">
        <v>164</v>
      </c>
    </row>
    <row r="309" spans="1:65" s="13" customFormat="1" ht="11.25">
      <c r="B309" s="221"/>
      <c r="C309" s="222"/>
      <c r="D309" s="217" t="s">
        <v>175</v>
      </c>
      <c r="E309" s="223" t="s">
        <v>1</v>
      </c>
      <c r="F309" s="224" t="s">
        <v>447</v>
      </c>
      <c r="G309" s="222"/>
      <c r="H309" s="225">
        <v>9.4359999999999999</v>
      </c>
      <c r="I309" s="226"/>
      <c r="J309" s="222"/>
      <c r="K309" s="222"/>
      <c r="L309" s="227"/>
      <c r="M309" s="228"/>
      <c r="N309" s="229"/>
      <c r="O309" s="229"/>
      <c r="P309" s="229"/>
      <c r="Q309" s="229"/>
      <c r="R309" s="229"/>
      <c r="S309" s="229"/>
      <c r="T309" s="230"/>
      <c r="AT309" s="231" t="s">
        <v>175</v>
      </c>
      <c r="AU309" s="231" t="s">
        <v>88</v>
      </c>
      <c r="AV309" s="13" t="s">
        <v>88</v>
      </c>
      <c r="AW309" s="13" t="s">
        <v>33</v>
      </c>
      <c r="AX309" s="13" t="s">
        <v>78</v>
      </c>
      <c r="AY309" s="231" t="s">
        <v>164</v>
      </c>
    </row>
    <row r="310" spans="1:65" s="13" customFormat="1" ht="11.25">
      <c r="B310" s="221"/>
      <c r="C310" s="222"/>
      <c r="D310" s="217" t="s">
        <v>175</v>
      </c>
      <c r="E310" s="223" t="s">
        <v>1</v>
      </c>
      <c r="F310" s="224" t="s">
        <v>448</v>
      </c>
      <c r="G310" s="222"/>
      <c r="H310" s="225">
        <v>11.074999999999999</v>
      </c>
      <c r="I310" s="226"/>
      <c r="J310" s="222"/>
      <c r="K310" s="222"/>
      <c r="L310" s="227"/>
      <c r="M310" s="228"/>
      <c r="N310" s="229"/>
      <c r="O310" s="229"/>
      <c r="P310" s="229"/>
      <c r="Q310" s="229"/>
      <c r="R310" s="229"/>
      <c r="S310" s="229"/>
      <c r="T310" s="230"/>
      <c r="AT310" s="231" t="s">
        <v>175</v>
      </c>
      <c r="AU310" s="231" t="s">
        <v>88</v>
      </c>
      <c r="AV310" s="13" t="s">
        <v>88</v>
      </c>
      <c r="AW310" s="13" t="s">
        <v>33</v>
      </c>
      <c r="AX310" s="13" t="s">
        <v>78</v>
      </c>
      <c r="AY310" s="231" t="s">
        <v>164</v>
      </c>
    </row>
    <row r="311" spans="1:65" s="13" customFormat="1" ht="11.25">
      <c r="B311" s="221"/>
      <c r="C311" s="222"/>
      <c r="D311" s="217" t="s">
        <v>175</v>
      </c>
      <c r="E311" s="223" t="s">
        <v>1</v>
      </c>
      <c r="F311" s="224" t="s">
        <v>449</v>
      </c>
      <c r="G311" s="222"/>
      <c r="H311" s="225">
        <v>10.709</v>
      </c>
      <c r="I311" s="226"/>
      <c r="J311" s="222"/>
      <c r="K311" s="222"/>
      <c r="L311" s="227"/>
      <c r="M311" s="228"/>
      <c r="N311" s="229"/>
      <c r="O311" s="229"/>
      <c r="P311" s="229"/>
      <c r="Q311" s="229"/>
      <c r="R311" s="229"/>
      <c r="S311" s="229"/>
      <c r="T311" s="230"/>
      <c r="AT311" s="231" t="s">
        <v>175</v>
      </c>
      <c r="AU311" s="231" t="s">
        <v>88</v>
      </c>
      <c r="AV311" s="13" t="s">
        <v>88</v>
      </c>
      <c r="AW311" s="13" t="s">
        <v>33</v>
      </c>
      <c r="AX311" s="13" t="s">
        <v>78</v>
      </c>
      <c r="AY311" s="231" t="s">
        <v>164</v>
      </c>
    </row>
    <row r="312" spans="1:65" s="15" customFormat="1" ht="11.25">
      <c r="B312" s="242"/>
      <c r="C312" s="243"/>
      <c r="D312" s="217" t="s">
        <v>175</v>
      </c>
      <c r="E312" s="244" t="s">
        <v>1</v>
      </c>
      <c r="F312" s="245" t="s">
        <v>207</v>
      </c>
      <c r="G312" s="243"/>
      <c r="H312" s="246">
        <v>128.75299999999999</v>
      </c>
      <c r="I312" s="247"/>
      <c r="J312" s="243"/>
      <c r="K312" s="243"/>
      <c r="L312" s="248"/>
      <c r="M312" s="249"/>
      <c r="N312" s="250"/>
      <c r="O312" s="250"/>
      <c r="P312" s="250"/>
      <c r="Q312" s="250"/>
      <c r="R312" s="250"/>
      <c r="S312" s="250"/>
      <c r="T312" s="251"/>
      <c r="AT312" s="252" t="s">
        <v>175</v>
      </c>
      <c r="AU312" s="252" t="s">
        <v>88</v>
      </c>
      <c r="AV312" s="15" t="s">
        <v>171</v>
      </c>
      <c r="AW312" s="15" t="s">
        <v>33</v>
      </c>
      <c r="AX312" s="15" t="s">
        <v>86</v>
      </c>
      <c r="AY312" s="252" t="s">
        <v>164</v>
      </c>
    </row>
    <row r="313" spans="1:65" s="2" customFormat="1" ht="36" customHeight="1">
      <c r="A313" s="35"/>
      <c r="B313" s="36"/>
      <c r="C313" s="204" t="s">
        <v>450</v>
      </c>
      <c r="D313" s="204" t="s">
        <v>166</v>
      </c>
      <c r="E313" s="205" t="s">
        <v>451</v>
      </c>
      <c r="F313" s="206" t="s">
        <v>452</v>
      </c>
      <c r="G313" s="207" t="s">
        <v>255</v>
      </c>
      <c r="H313" s="208">
        <v>36.197000000000003</v>
      </c>
      <c r="I313" s="209"/>
      <c r="J313" s="210">
        <f>ROUND(I313*H313,2)</f>
        <v>0</v>
      </c>
      <c r="K313" s="206" t="s">
        <v>170</v>
      </c>
      <c r="L313" s="40"/>
      <c r="M313" s="211" t="s">
        <v>1</v>
      </c>
      <c r="N313" s="212" t="s">
        <v>43</v>
      </c>
      <c r="O313" s="72"/>
      <c r="P313" s="213">
        <f>O313*H313</f>
        <v>0</v>
      </c>
      <c r="Q313" s="213">
        <v>0.11439199999999999</v>
      </c>
      <c r="R313" s="213">
        <f>Q313*H313</f>
        <v>4.1406472240000003</v>
      </c>
      <c r="S313" s="213">
        <v>0</v>
      </c>
      <c r="T313" s="214">
        <f>S313*H313</f>
        <v>0</v>
      </c>
      <c r="U313" s="35"/>
      <c r="V313" s="35"/>
      <c r="W313" s="35"/>
      <c r="X313" s="35"/>
      <c r="Y313" s="35"/>
      <c r="Z313" s="35"/>
      <c r="AA313" s="35"/>
      <c r="AB313" s="35"/>
      <c r="AC313" s="35"/>
      <c r="AD313" s="35"/>
      <c r="AE313" s="35"/>
      <c r="AR313" s="215" t="s">
        <v>171</v>
      </c>
      <c r="AT313" s="215" t="s">
        <v>166</v>
      </c>
      <c r="AU313" s="215" t="s">
        <v>88</v>
      </c>
      <c r="AY313" s="18" t="s">
        <v>164</v>
      </c>
      <c r="BE313" s="216">
        <f>IF(N313="základní",J313,0)</f>
        <v>0</v>
      </c>
      <c r="BF313" s="216">
        <f>IF(N313="snížená",J313,0)</f>
        <v>0</v>
      </c>
      <c r="BG313" s="216">
        <f>IF(N313="zákl. přenesená",J313,0)</f>
        <v>0</v>
      </c>
      <c r="BH313" s="216">
        <f>IF(N313="sníž. přenesená",J313,0)</f>
        <v>0</v>
      </c>
      <c r="BI313" s="216">
        <f>IF(N313="nulová",J313,0)</f>
        <v>0</v>
      </c>
      <c r="BJ313" s="18" t="s">
        <v>86</v>
      </c>
      <c r="BK313" s="216">
        <f>ROUND(I313*H313,2)</f>
        <v>0</v>
      </c>
      <c r="BL313" s="18" t="s">
        <v>171</v>
      </c>
      <c r="BM313" s="215" t="s">
        <v>453</v>
      </c>
    </row>
    <row r="314" spans="1:65" s="2" customFormat="1" ht="19.5">
      <c r="A314" s="35"/>
      <c r="B314" s="36"/>
      <c r="C314" s="37"/>
      <c r="D314" s="217" t="s">
        <v>173</v>
      </c>
      <c r="E314" s="37"/>
      <c r="F314" s="218" t="s">
        <v>436</v>
      </c>
      <c r="G314" s="37"/>
      <c r="H314" s="37"/>
      <c r="I314" s="116"/>
      <c r="J314" s="37"/>
      <c r="K314" s="37"/>
      <c r="L314" s="40"/>
      <c r="M314" s="219"/>
      <c r="N314" s="220"/>
      <c r="O314" s="72"/>
      <c r="P314" s="72"/>
      <c r="Q314" s="72"/>
      <c r="R314" s="72"/>
      <c r="S314" s="72"/>
      <c r="T314" s="73"/>
      <c r="U314" s="35"/>
      <c r="V314" s="35"/>
      <c r="W314" s="35"/>
      <c r="X314" s="35"/>
      <c r="Y314" s="35"/>
      <c r="Z314" s="35"/>
      <c r="AA314" s="35"/>
      <c r="AB314" s="35"/>
      <c r="AC314" s="35"/>
      <c r="AD314" s="35"/>
      <c r="AE314" s="35"/>
      <c r="AT314" s="18" t="s">
        <v>173</v>
      </c>
      <c r="AU314" s="18" t="s">
        <v>88</v>
      </c>
    </row>
    <row r="315" spans="1:65" s="13" customFormat="1" ht="11.25">
      <c r="B315" s="221"/>
      <c r="C315" s="222"/>
      <c r="D315" s="217" t="s">
        <v>175</v>
      </c>
      <c r="E315" s="223" t="s">
        <v>1</v>
      </c>
      <c r="F315" s="224" t="s">
        <v>454</v>
      </c>
      <c r="G315" s="222"/>
      <c r="H315" s="225">
        <v>6.5810000000000004</v>
      </c>
      <c r="I315" s="226"/>
      <c r="J315" s="222"/>
      <c r="K315" s="222"/>
      <c r="L315" s="227"/>
      <c r="M315" s="228"/>
      <c r="N315" s="229"/>
      <c r="O315" s="229"/>
      <c r="P315" s="229"/>
      <c r="Q315" s="229"/>
      <c r="R315" s="229"/>
      <c r="S315" s="229"/>
      <c r="T315" s="230"/>
      <c r="AT315" s="231" t="s">
        <v>175</v>
      </c>
      <c r="AU315" s="231" t="s">
        <v>88</v>
      </c>
      <c r="AV315" s="13" t="s">
        <v>88</v>
      </c>
      <c r="AW315" s="13" t="s">
        <v>33</v>
      </c>
      <c r="AX315" s="13" t="s">
        <v>78</v>
      </c>
      <c r="AY315" s="231" t="s">
        <v>164</v>
      </c>
    </row>
    <row r="316" spans="1:65" s="13" customFormat="1" ht="11.25">
      <c r="B316" s="221"/>
      <c r="C316" s="222"/>
      <c r="D316" s="217" t="s">
        <v>175</v>
      </c>
      <c r="E316" s="223" t="s">
        <v>1</v>
      </c>
      <c r="F316" s="224" t="s">
        <v>455</v>
      </c>
      <c r="G316" s="222"/>
      <c r="H316" s="225">
        <v>29.616</v>
      </c>
      <c r="I316" s="226"/>
      <c r="J316" s="222"/>
      <c r="K316" s="222"/>
      <c r="L316" s="227"/>
      <c r="M316" s="228"/>
      <c r="N316" s="229"/>
      <c r="O316" s="229"/>
      <c r="P316" s="229"/>
      <c r="Q316" s="229"/>
      <c r="R316" s="229"/>
      <c r="S316" s="229"/>
      <c r="T316" s="230"/>
      <c r="AT316" s="231" t="s">
        <v>175</v>
      </c>
      <c r="AU316" s="231" t="s">
        <v>88</v>
      </c>
      <c r="AV316" s="13" t="s">
        <v>88</v>
      </c>
      <c r="AW316" s="13" t="s">
        <v>33</v>
      </c>
      <c r="AX316" s="13" t="s">
        <v>78</v>
      </c>
      <c r="AY316" s="231" t="s">
        <v>164</v>
      </c>
    </row>
    <row r="317" spans="1:65" s="15" customFormat="1" ht="11.25">
      <c r="B317" s="242"/>
      <c r="C317" s="243"/>
      <c r="D317" s="217" t="s">
        <v>175</v>
      </c>
      <c r="E317" s="244" t="s">
        <v>1</v>
      </c>
      <c r="F317" s="245" t="s">
        <v>207</v>
      </c>
      <c r="G317" s="243"/>
      <c r="H317" s="246">
        <v>36.197000000000003</v>
      </c>
      <c r="I317" s="247"/>
      <c r="J317" s="243"/>
      <c r="K317" s="243"/>
      <c r="L317" s="248"/>
      <c r="M317" s="249"/>
      <c r="N317" s="250"/>
      <c r="O317" s="250"/>
      <c r="P317" s="250"/>
      <c r="Q317" s="250"/>
      <c r="R317" s="250"/>
      <c r="S317" s="250"/>
      <c r="T317" s="251"/>
      <c r="AT317" s="252" t="s">
        <v>175</v>
      </c>
      <c r="AU317" s="252" t="s">
        <v>88</v>
      </c>
      <c r="AV317" s="15" t="s">
        <v>171</v>
      </c>
      <c r="AW317" s="15" t="s">
        <v>33</v>
      </c>
      <c r="AX317" s="15" t="s">
        <v>86</v>
      </c>
      <c r="AY317" s="252" t="s">
        <v>164</v>
      </c>
    </row>
    <row r="318" spans="1:65" s="2" customFormat="1" ht="48" customHeight="1">
      <c r="A318" s="35"/>
      <c r="B318" s="36"/>
      <c r="C318" s="204" t="s">
        <v>456</v>
      </c>
      <c r="D318" s="204" t="s">
        <v>166</v>
      </c>
      <c r="E318" s="205" t="s">
        <v>457</v>
      </c>
      <c r="F318" s="206" t="s">
        <v>458</v>
      </c>
      <c r="G318" s="207" t="s">
        <v>255</v>
      </c>
      <c r="H318" s="208">
        <v>0.51</v>
      </c>
      <c r="I318" s="209"/>
      <c r="J318" s="210">
        <f>ROUND(I318*H318,2)</f>
        <v>0</v>
      </c>
      <c r="K318" s="206" t="s">
        <v>170</v>
      </c>
      <c r="L318" s="40"/>
      <c r="M318" s="211" t="s">
        <v>1</v>
      </c>
      <c r="N318" s="212" t="s">
        <v>43</v>
      </c>
      <c r="O318" s="72"/>
      <c r="P318" s="213">
        <f>O318*H318</f>
        <v>0</v>
      </c>
      <c r="Q318" s="213">
        <v>8.8400000000000006E-3</v>
      </c>
      <c r="R318" s="213">
        <f>Q318*H318</f>
        <v>4.5084000000000001E-3</v>
      </c>
      <c r="S318" s="213">
        <v>0</v>
      </c>
      <c r="T318" s="214">
        <f>S318*H318</f>
        <v>0</v>
      </c>
      <c r="U318" s="35"/>
      <c r="V318" s="35"/>
      <c r="W318" s="35"/>
      <c r="X318" s="35"/>
      <c r="Y318" s="35"/>
      <c r="Z318" s="35"/>
      <c r="AA318" s="35"/>
      <c r="AB318" s="35"/>
      <c r="AC318" s="35"/>
      <c r="AD318" s="35"/>
      <c r="AE318" s="35"/>
      <c r="AR318" s="215" t="s">
        <v>171</v>
      </c>
      <c r="AT318" s="215" t="s">
        <v>166</v>
      </c>
      <c r="AU318" s="215" t="s">
        <v>88</v>
      </c>
      <c r="AY318" s="18" t="s">
        <v>164</v>
      </c>
      <c r="BE318" s="216">
        <f>IF(N318="základní",J318,0)</f>
        <v>0</v>
      </c>
      <c r="BF318" s="216">
        <f>IF(N318="snížená",J318,0)</f>
        <v>0</v>
      </c>
      <c r="BG318" s="216">
        <f>IF(N318="zákl. přenesená",J318,0)</f>
        <v>0</v>
      </c>
      <c r="BH318" s="216">
        <f>IF(N318="sníž. přenesená",J318,0)</f>
        <v>0</v>
      </c>
      <c r="BI318" s="216">
        <f>IF(N318="nulová",J318,0)</f>
        <v>0</v>
      </c>
      <c r="BJ318" s="18" t="s">
        <v>86</v>
      </c>
      <c r="BK318" s="216">
        <f>ROUND(I318*H318,2)</f>
        <v>0</v>
      </c>
      <c r="BL318" s="18" t="s">
        <v>171</v>
      </c>
      <c r="BM318" s="215" t="s">
        <v>459</v>
      </c>
    </row>
    <row r="319" spans="1:65" s="14" customFormat="1" ht="11.25">
      <c r="B319" s="232"/>
      <c r="C319" s="233"/>
      <c r="D319" s="217" t="s">
        <v>175</v>
      </c>
      <c r="E319" s="234" t="s">
        <v>1</v>
      </c>
      <c r="F319" s="235" t="s">
        <v>460</v>
      </c>
      <c r="G319" s="233"/>
      <c r="H319" s="234" t="s">
        <v>1</v>
      </c>
      <c r="I319" s="236"/>
      <c r="J319" s="233"/>
      <c r="K319" s="233"/>
      <c r="L319" s="237"/>
      <c r="M319" s="238"/>
      <c r="N319" s="239"/>
      <c r="O319" s="239"/>
      <c r="P319" s="239"/>
      <c r="Q319" s="239"/>
      <c r="R319" s="239"/>
      <c r="S319" s="239"/>
      <c r="T319" s="240"/>
      <c r="AT319" s="241" t="s">
        <v>175</v>
      </c>
      <c r="AU319" s="241" t="s">
        <v>88</v>
      </c>
      <c r="AV319" s="14" t="s">
        <v>86</v>
      </c>
      <c r="AW319" s="14" t="s">
        <v>33</v>
      </c>
      <c r="AX319" s="14" t="s">
        <v>78</v>
      </c>
      <c r="AY319" s="241" t="s">
        <v>164</v>
      </c>
    </row>
    <row r="320" spans="1:65" s="13" customFormat="1" ht="11.25">
      <c r="B320" s="221"/>
      <c r="C320" s="222"/>
      <c r="D320" s="217" t="s">
        <v>175</v>
      </c>
      <c r="E320" s="223" t="s">
        <v>1</v>
      </c>
      <c r="F320" s="224" t="s">
        <v>461</v>
      </c>
      <c r="G320" s="222"/>
      <c r="H320" s="225">
        <v>0.51</v>
      </c>
      <c r="I320" s="226"/>
      <c r="J320" s="222"/>
      <c r="K320" s="222"/>
      <c r="L320" s="227"/>
      <c r="M320" s="228"/>
      <c r="N320" s="229"/>
      <c r="O320" s="229"/>
      <c r="P320" s="229"/>
      <c r="Q320" s="229"/>
      <c r="R320" s="229"/>
      <c r="S320" s="229"/>
      <c r="T320" s="230"/>
      <c r="AT320" s="231" t="s">
        <v>175</v>
      </c>
      <c r="AU320" s="231" t="s">
        <v>88</v>
      </c>
      <c r="AV320" s="13" t="s">
        <v>88</v>
      </c>
      <c r="AW320" s="13" t="s">
        <v>33</v>
      </c>
      <c r="AX320" s="13" t="s">
        <v>86</v>
      </c>
      <c r="AY320" s="231" t="s">
        <v>164</v>
      </c>
    </row>
    <row r="321" spans="1:65" s="12" customFormat="1" ht="22.9" customHeight="1">
      <c r="B321" s="188"/>
      <c r="C321" s="189"/>
      <c r="D321" s="190" t="s">
        <v>77</v>
      </c>
      <c r="E321" s="202" t="s">
        <v>171</v>
      </c>
      <c r="F321" s="202" t="s">
        <v>462</v>
      </c>
      <c r="G321" s="189"/>
      <c r="H321" s="189"/>
      <c r="I321" s="192"/>
      <c r="J321" s="203">
        <f>BK321</f>
        <v>0</v>
      </c>
      <c r="K321" s="189"/>
      <c r="L321" s="194"/>
      <c r="M321" s="195"/>
      <c r="N321" s="196"/>
      <c r="O321" s="196"/>
      <c r="P321" s="197">
        <f>SUM(P322:P324)</f>
        <v>0</v>
      </c>
      <c r="Q321" s="196"/>
      <c r="R321" s="197">
        <f>SUM(R322:R324)</f>
        <v>11.600000000000001</v>
      </c>
      <c r="S321" s="196"/>
      <c r="T321" s="198">
        <f>SUM(T322:T324)</f>
        <v>0</v>
      </c>
      <c r="AR321" s="199" t="s">
        <v>86</v>
      </c>
      <c r="AT321" s="200" t="s">
        <v>77</v>
      </c>
      <c r="AU321" s="200" t="s">
        <v>86</v>
      </c>
      <c r="AY321" s="199" t="s">
        <v>164</v>
      </c>
      <c r="BK321" s="201">
        <f>SUM(BK322:BK324)</f>
        <v>0</v>
      </c>
    </row>
    <row r="322" spans="1:65" s="2" customFormat="1" ht="108" customHeight="1">
      <c r="A322" s="35"/>
      <c r="B322" s="36"/>
      <c r="C322" s="204" t="s">
        <v>463</v>
      </c>
      <c r="D322" s="204" t="s">
        <v>166</v>
      </c>
      <c r="E322" s="205" t="s">
        <v>464</v>
      </c>
      <c r="F322" s="206" t="s">
        <v>465</v>
      </c>
      <c r="G322" s="207" t="s">
        <v>466</v>
      </c>
      <c r="H322" s="208">
        <v>1</v>
      </c>
      <c r="I322" s="209"/>
      <c r="J322" s="210">
        <f>ROUND(I322*H322,2)</f>
        <v>0</v>
      </c>
      <c r="K322" s="206" t="s">
        <v>467</v>
      </c>
      <c r="L322" s="40"/>
      <c r="M322" s="211" t="s">
        <v>1</v>
      </c>
      <c r="N322" s="212" t="s">
        <v>43</v>
      </c>
      <c r="O322" s="72"/>
      <c r="P322" s="213">
        <f>O322*H322</f>
        <v>0</v>
      </c>
      <c r="Q322" s="213">
        <v>0</v>
      </c>
      <c r="R322" s="213">
        <f>Q322*H322</f>
        <v>0</v>
      </c>
      <c r="S322" s="213">
        <v>0</v>
      </c>
      <c r="T322" s="214">
        <f>S322*H322</f>
        <v>0</v>
      </c>
      <c r="U322" s="35"/>
      <c r="V322" s="35"/>
      <c r="W322" s="35"/>
      <c r="X322" s="35"/>
      <c r="Y322" s="35"/>
      <c r="Z322" s="35"/>
      <c r="AA322" s="35"/>
      <c r="AB322" s="35"/>
      <c r="AC322" s="35"/>
      <c r="AD322" s="35"/>
      <c r="AE322" s="35"/>
      <c r="AR322" s="215" t="s">
        <v>171</v>
      </c>
      <c r="AT322" s="215" t="s">
        <v>166</v>
      </c>
      <c r="AU322" s="215" t="s">
        <v>88</v>
      </c>
      <c r="AY322" s="18" t="s">
        <v>164</v>
      </c>
      <c r="BE322" s="216">
        <f>IF(N322="základní",J322,0)</f>
        <v>0</v>
      </c>
      <c r="BF322" s="216">
        <f>IF(N322="snížená",J322,0)</f>
        <v>0</v>
      </c>
      <c r="BG322" s="216">
        <f>IF(N322="zákl. přenesená",J322,0)</f>
        <v>0</v>
      </c>
      <c r="BH322" s="216">
        <f>IF(N322="sníž. přenesená",J322,0)</f>
        <v>0</v>
      </c>
      <c r="BI322" s="216">
        <f>IF(N322="nulová",J322,0)</f>
        <v>0</v>
      </c>
      <c r="BJ322" s="18" t="s">
        <v>86</v>
      </c>
      <c r="BK322" s="216">
        <f>ROUND(I322*H322,2)</f>
        <v>0</v>
      </c>
      <c r="BL322" s="18" t="s">
        <v>171</v>
      </c>
      <c r="BM322" s="215" t="s">
        <v>468</v>
      </c>
    </row>
    <row r="323" spans="1:65" s="2" customFormat="1" ht="16.5" customHeight="1">
      <c r="A323" s="35"/>
      <c r="B323" s="36"/>
      <c r="C323" s="265" t="s">
        <v>469</v>
      </c>
      <c r="D323" s="265" t="s">
        <v>420</v>
      </c>
      <c r="E323" s="266" t="s">
        <v>470</v>
      </c>
      <c r="F323" s="267" t="s">
        <v>471</v>
      </c>
      <c r="G323" s="268" t="s">
        <v>255</v>
      </c>
      <c r="H323" s="269">
        <v>101</v>
      </c>
      <c r="I323" s="270"/>
      <c r="J323" s="271">
        <f>ROUND(I323*H323,2)</f>
        <v>0</v>
      </c>
      <c r="K323" s="267" t="s">
        <v>467</v>
      </c>
      <c r="L323" s="272"/>
      <c r="M323" s="273" t="s">
        <v>1</v>
      </c>
      <c r="N323" s="274" t="s">
        <v>43</v>
      </c>
      <c r="O323" s="72"/>
      <c r="P323" s="213">
        <f>O323*H323</f>
        <v>0</v>
      </c>
      <c r="Q323" s="213">
        <v>0.1</v>
      </c>
      <c r="R323" s="213">
        <f>Q323*H323</f>
        <v>10.100000000000001</v>
      </c>
      <c r="S323" s="213">
        <v>0</v>
      </c>
      <c r="T323" s="214">
        <f>S323*H323</f>
        <v>0</v>
      </c>
      <c r="U323" s="35"/>
      <c r="V323" s="35"/>
      <c r="W323" s="35"/>
      <c r="X323" s="35"/>
      <c r="Y323" s="35"/>
      <c r="Z323" s="35"/>
      <c r="AA323" s="35"/>
      <c r="AB323" s="35"/>
      <c r="AC323" s="35"/>
      <c r="AD323" s="35"/>
      <c r="AE323" s="35"/>
      <c r="AR323" s="215" t="s">
        <v>213</v>
      </c>
      <c r="AT323" s="215" t="s">
        <v>420</v>
      </c>
      <c r="AU323" s="215" t="s">
        <v>88</v>
      </c>
      <c r="AY323" s="18" t="s">
        <v>164</v>
      </c>
      <c r="BE323" s="216">
        <f>IF(N323="základní",J323,0)</f>
        <v>0</v>
      </c>
      <c r="BF323" s="216">
        <f>IF(N323="snížená",J323,0)</f>
        <v>0</v>
      </c>
      <c r="BG323" s="216">
        <f>IF(N323="zákl. přenesená",J323,0)</f>
        <v>0</v>
      </c>
      <c r="BH323" s="216">
        <f>IF(N323="sníž. přenesená",J323,0)</f>
        <v>0</v>
      </c>
      <c r="BI323" s="216">
        <f>IF(N323="nulová",J323,0)</f>
        <v>0</v>
      </c>
      <c r="BJ323" s="18" t="s">
        <v>86</v>
      </c>
      <c r="BK323" s="216">
        <f>ROUND(I323*H323,2)</f>
        <v>0</v>
      </c>
      <c r="BL323" s="18" t="s">
        <v>171</v>
      </c>
      <c r="BM323" s="215" t="s">
        <v>472</v>
      </c>
    </row>
    <row r="324" spans="1:65" s="2" customFormat="1" ht="24" customHeight="1">
      <c r="A324" s="35"/>
      <c r="B324" s="36"/>
      <c r="C324" s="265" t="s">
        <v>473</v>
      </c>
      <c r="D324" s="265" t="s">
        <v>420</v>
      </c>
      <c r="E324" s="266" t="s">
        <v>474</v>
      </c>
      <c r="F324" s="267" t="s">
        <v>475</v>
      </c>
      <c r="G324" s="268" t="s">
        <v>476</v>
      </c>
      <c r="H324" s="269">
        <v>1500</v>
      </c>
      <c r="I324" s="270"/>
      <c r="J324" s="271">
        <f>ROUND(I324*H324,2)</f>
        <v>0</v>
      </c>
      <c r="K324" s="267" t="s">
        <v>467</v>
      </c>
      <c r="L324" s="272"/>
      <c r="M324" s="273" t="s">
        <v>1</v>
      </c>
      <c r="N324" s="274" t="s">
        <v>43</v>
      </c>
      <c r="O324" s="72"/>
      <c r="P324" s="213">
        <f>O324*H324</f>
        <v>0</v>
      </c>
      <c r="Q324" s="213">
        <v>1E-3</v>
      </c>
      <c r="R324" s="213">
        <f>Q324*H324</f>
        <v>1.5</v>
      </c>
      <c r="S324" s="213">
        <v>0</v>
      </c>
      <c r="T324" s="214">
        <f>S324*H324</f>
        <v>0</v>
      </c>
      <c r="U324" s="35"/>
      <c r="V324" s="35"/>
      <c r="W324" s="35"/>
      <c r="X324" s="35"/>
      <c r="Y324" s="35"/>
      <c r="Z324" s="35"/>
      <c r="AA324" s="35"/>
      <c r="AB324" s="35"/>
      <c r="AC324" s="35"/>
      <c r="AD324" s="35"/>
      <c r="AE324" s="35"/>
      <c r="AR324" s="215" t="s">
        <v>213</v>
      </c>
      <c r="AT324" s="215" t="s">
        <v>420</v>
      </c>
      <c r="AU324" s="215" t="s">
        <v>88</v>
      </c>
      <c r="AY324" s="18" t="s">
        <v>164</v>
      </c>
      <c r="BE324" s="216">
        <f>IF(N324="základní",J324,0)</f>
        <v>0</v>
      </c>
      <c r="BF324" s="216">
        <f>IF(N324="snížená",J324,0)</f>
        <v>0</v>
      </c>
      <c r="BG324" s="216">
        <f>IF(N324="zákl. přenesená",J324,0)</f>
        <v>0</v>
      </c>
      <c r="BH324" s="216">
        <f>IF(N324="sníž. přenesená",J324,0)</f>
        <v>0</v>
      </c>
      <c r="BI324" s="216">
        <f>IF(N324="nulová",J324,0)</f>
        <v>0</v>
      </c>
      <c r="BJ324" s="18" t="s">
        <v>86</v>
      </c>
      <c r="BK324" s="216">
        <f>ROUND(I324*H324,2)</f>
        <v>0</v>
      </c>
      <c r="BL324" s="18" t="s">
        <v>171</v>
      </c>
      <c r="BM324" s="215" t="s">
        <v>477</v>
      </c>
    </row>
    <row r="325" spans="1:65" s="12" customFormat="1" ht="22.9" customHeight="1">
      <c r="B325" s="188"/>
      <c r="C325" s="189"/>
      <c r="D325" s="190" t="s">
        <v>77</v>
      </c>
      <c r="E325" s="202" t="s">
        <v>199</v>
      </c>
      <c r="F325" s="202" t="s">
        <v>478</v>
      </c>
      <c r="G325" s="189"/>
      <c r="H325" s="189"/>
      <c r="I325" s="192"/>
      <c r="J325" s="203">
        <f>BK325</f>
        <v>0</v>
      </c>
      <c r="K325" s="189"/>
      <c r="L325" s="194"/>
      <c r="M325" s="195"/>
      <c r="N325" s="196"/>
      <c r="O325" s="196"/>
      <c r="P325" s="197">
        <f>SUM(P326:P402)</f>
        <v>0</v>
      </c>
      <c r="Q325" s="196"/>
      <c r="R325" s="197">
        <f>SUM(R326:R402)</f>
        <v>19.45406101</v>
      </c>
      <c r="S325" s="196"/>
      <c r="T325" s="198">
        <f>SUM(T326:T402)</f>
        <v>0.21936600000000001</v>
      </c>
      <c r="AR325" s="199" t="s">
        <v>86</v>
      </c>
      <c r="AT325" s="200" t="s">
        <v>77</v>
      </c>
      <c r="AU325" s="200" t="s">
        <v>86</v>
      </c>
      <c r="AY325" s="199" t="s">
        <v>164</v>
      </c>
      <c r="BK325" s="201">
        <f>SUM(BK326:BK402)</f>
        <v>0</v>
      </c>
    </row>
    <row r="326" spans="1:65" s="2" customFormat="1" ht="60" customHeight="1">
      <c r="A326" s="35"/>
      <c r="B326" s="36"/>
      <c r="C326" s="204" t="s">
        <v>479</v>
      </c>
      <c r="D326" s="204" t="s">
        <v>166</v>
      </c>
      <c r="E326" s="205" t="s">
        <v>480</v>
      </c>
      <c r="F326" s="206" t="s">
        <v>481</v>
      </c>
      <c r="G326" s="207" t="s">
        <v>255</v>
      </c>
      <c r="H326" s="208">
        <v>19.75</v>
      </c>
      <c r="I326" s="209"/>
      <c r="J326" s="210">
        <f>ROUND(I326*H326,2)</f>
        <v>0</v>
      </c>
      <c r="K326" s="206" t="s">
        <v>170</v>
      </c>
      <c r="L326" s="40"/>
      <c r="M326" s="211" t="s">
        <v>1</v>
      </c>
      <c r="N326" s="212" t="s">
        <v>43</v>
      </c>
      <c r="O326" s="72"/>
      <c r="P326" s="213">
        <f>O326*H326</f>
        <v>0</v>
      </c>
      <c r="Q326" s="213">
        <v>2.0999999999999999E-3</v>
      </c>
      <c r="R326" s="213">
        <f>Q326*H326</f>
        <v>4.1474999999999998E-2</v>
      </c>
      <c r="S326" s="213">
        <v>0</v>
      </c>
      <c r="T326" s="214">
        <f>S326*H326</f>
        <v>0</v>
      </c>
      <c r="U326" s="35"/>
      <c r="V326" s="35"/>
      <c r="W326" s="35"/>
      <c r="X326" s="35"/>
      <c r="Y326" s="35"/>
      <c r="Z326" s="35"/>
      <c r="AA326" s="35"/>
      <c r="AB326" s="35"/>
      <c r="AC326" s="35"/>
      <c r="AD326" s="35"/>
      <c r="AE326" s="35"/>
      <c r="AR326" s="215" t="s">
        <v>171</v>
      </c>
      <c r="AT326" s="215" t="s">
        <v>166</v>
      </c>
      <c r="AU326" s="215" t="s">
        <v>88</v>
      </c>
      <c r="AY326" s="18" t="s">
        <v>164</v>
      </c>
      <c r="BE326" s="216">
        <f>IF(N326="základní",J326,0)</f>
        <v>0</v>
      </c>
      <c r="BF326" s="216">
        <f>IF(N326="snížená",J326,0)</f>
        <v>0</v>
      </c>
      <c r="BG326" s="216">
        <f>IF(N326="zákl. přenesená",J326,0)</f>
        <v>0</v>
      </c>
      <c r="BH326" s="216">
        <f>IF(N326="sníž. přenesená",J326,0)</f>
        <v>0</v>
      </c>
      <c r="BI326" s="216">
        <f>IF(N326="nulová",J326,0)</f>
        <v>0</v>
      </c>
      <c r="BJ326" s="18" t="s">
        <v>86</v>
      </c>
      <c r="BK326" s="216">
        <f>ROUND(I326*H326,2)</f>
        <v>0</v>
      </c>
      <c r="BL326" s="18" t="s">
        <v>171</v>
      </c>
      <c r="BM326" s="215" t="s">
        <v>482</v>
      </c>
    </row>
    <row r="327" spans="1:65" s="13" customFormat="1" ht="11.25">
      <c r="B327" s="221"/>
      <c r="C327" s="222"/>
      <c r="D327" s="217" t="s">
        <v>175</v>
      </c>
      <c r="E327" s="223" t="s">
        <v>1</v>
      </c>
      <c r="F327" s="224" t="s">
        <v>483</v>
      </c>
      <c r="G327" s="222"/>
      <c r="H327" s="225">
        <v>19.75</v>
      </c>
      <c r="I327" s="226"/>
      <c r="J327" s="222"/>
      <c r="K327" s="222"/>
      <c r="L327" s="227"/>
      <c r="M327" s="228"/>
      <c r="N327" s="229"/>
      <c r="O327" s="229"/>
      <c r="P327" s="229"/>
      <c r="Q327" s="229"/>
      <c r="R327" s="229"/>
      <c r="S327" s="229"/>
      <c r="T327" s="230"/>
      <c r="AT327" s="231" t="s">
        <v>175</v>
      </c>
      <c r="AU327" s="231" t="s">
        <v>88</v>
      </c>
      <c r="AV327" s="13" t="s">
        <v>88</v>
      </c>
      <c r="AW327" s="13" t="s">
        <v>33</v>
      </c>
      <c r="AX327" s="13" t="s">
        <v>86</v>
      </c>
      <c r="AY327" s="231" t="s">
        <v>164</v>
      </c>
    </row>
    <row r="328" spans="1:65" s="2" customFormat="1" ht="36" customHeight="1">
      <c r="A328" s="35"/>
      <c r="B328" s="36"/>
      <c r="C328" s="204" t="s">
        <v>484</v>
      </c>
      <c r="D328" s="204" t="s">
        <v>166</v>
      </c>
      <c r="E328" s="205" t="s">
        <v>485</v>
      </c>
      <c r="F328" s="206" t="s">
        <v>486</v>
      </c>
      <c r="G328" s="207" t="s">
        <v>255</v>
      </c>
      <c r="H328" s="208">
        <v>19.75</v>
      </c>
      <c r="I328" s="209"/>
      <c r="J328" s="210">
        <f>ROUND(I328*H328,2)</f>
        <v>0</v>
      </c>
      <c r="K328" s="206" t="s">
        <v>170</v>
      </c>
      <c r="L328" s="40"/>
      <c r="M328" s="211" t="s">
        <v>1</v>
      </c>
      <c r="N328" s="212" t="s">
        <v>43</v>
      </c>
      <c r="O328" s="72"/>
      <c r="P328" s="213">
        <f>O328*H328</f>
        <v>0</v>
      </c>
      <c r="Q328" s="213">
        <v>1.4E-3</v>
      </c>
      <c r="R328" s="213">
        <f>Q328*H328</f>
        <v>2.7650000000000001E-2</v>
      </c>
      <c r="S328" s="213">
        <v>0</v>
      </c>
      <c r="T328" s="214">
        <f>S328*H328</f>
        <v>0</v>
      </c>
      <c r="U328" s="35"/>
      <c r="V328" s="35"/>
      <c r="W328" s="35"/>
      <c r="X328" s="35"/>
      <c r="Y328" s="35"/>
      <c r="Z328" s="35"/>
      <c r="AA328" s="35"/>
      <c r="AB328" s="35"/>
      <c r="AC328" s="35"/>
      <c r="AD328" s="35"/>
      <c r="AE328" s="35"/>
      <c r="AR328" s="215" t="s">
        <v>171</v>
      </c>
      <c r="AT328" s="215" t="s">
        <v>166</v>
      </c>
      <c r="AU328" s="215" t="s">
        <v>88</v>
      </c>
      <c r="AY328" s="18" t="s">
        <v>164</v>
      </c>
      <c r="BE328" s="216">
        <f>IF(N328="základní",J328,0)</f>
        <v>0</v>
      </c>
      <c r="BF328" s="216">
        <f>IF(N328="snížená",J328,0)</f>
        <v>0</v>
      </c>
      <c r="BG328" s="216">
        <f>IF(N328="zákl. přenesená",J328,0)</f>
        <v>0</v>
      </c>
      <c r="BH328" s="216">
        <f>IF(N328="sníž. přenesená",J328,0)</f>
        <v>0</v>
      </c>
      <c r="BI328" s="216">
        <f>IF(N328="nulová",J328,0)</f>
        <v>0</v>
      </c>
      <c r="BJ328" s="18" t="s">
        <v>86</v>
      </c>
      <c r="BK328" s="216">
        <f>ROUND(I328*H328,2)</f>
        <v>0</v>
      </c>
      <c r="BL328" s="18" t="s">
        <v>171</v>
      </c>
      <c r="BM328" s="215" t="s">
        <v>487</v>
      </c>
    </row>
    <row r="329" spans="1:65" s="2" customFormat="1" ht="36" customHeight="1">
      <c r="A329" s="35"/>
      <c r="B329" s="36"/>
      <c r="C329" s="204" t="s">
        <v>488</v>
      </c>
      <c r="D329" s="204" t="s">
        <v>166</v>
      </c>
      <c r="E329" s="205" t="s">
        <v>489</v>
      </c>
      <c r="F329" s="206" t="s">
        <v>490</v>
      </c>
      <c r="G329" s="207" t="s">
        <v>255</v>
      </c>
      <c r="H329" s="208">
        <v>19.75</v>
      </c>
      <c r="I329" s="209"/>
      <c r="J329" s="210">
        <f>ROUND(I329*H329,2)</f>
        <v>0</v>
      </c>
      <c r="K329" s="206" t="s">
        <v>170</v>
      </c>
      <c r="L329" s="40"/>
      <c r="M329" s="211" t="s">
        <v>1</v>
      </c>
      <c r="N329" s="212" t="s">
        <v>43</v>
      </c>
      <c r="O329" s="72"/>
      <c r="P329" s="213">
        <f>O329*H329</f>
        <v>0</v>
      </c>
      <c r="Q329" s="213">
        <v>4.3800000000000002E-3</v>
      </c>
      <c r="R329" s="213">
        <f>Q329*H329</f>
        <v>8.6504999999999999E-2</v>
      </c>
      <c r="S329" s="213">
        <v>0</v>
      </c>
      <c r="T329" s="214">
        <f>S329*H329</f>
        <v>0</v>
      </c>
      <c r="U329" s="35"/>
      <c r="V329" s="35"/>
      <c r="W329" s="35"/>
      <c r="X329" s="35"/>
      <c r="Y329" s="35"/>
      <c r="Z329" s="35"/>
      <c r="AA329" s="35"/>
      <c r="AB329" s="35"/>
      <c r="AC329" s="35"/>
      <c r="AD329" s="35"/>
      <c r="AE329" s="35"/>
      <c r="AR329" s="215" t="s">
        <v>171</v>
      </c>
      <c r="AT329" s="215" t="s">
        <v>166</v>
      </c>
      <c r="AU329" s="215" t="s">
        <v>88</v>
      </c>
      <c r="AY329" s="18" t="s">
        <v>164</v>
      </c>
      <c r="BE329" s="216">
        <f>IF(N329="základní",J329,0)</f>
        <v>0</v>
      </c>
      <c r="BF329" s="216">
        <f>IF(N329="snížená",J329,0)</f>
        <v>0</v>
      </c>
      <c r="BG329" s="216">
        <f>IF(N329="zákl. přenesená",J329,0)</f>
        <v>0</v>
      </c>
      <c r="BH329" s="216">
        <f>IF(N329="sníž. přenesená",J329,0)</f>
        <v>0</v>
      </c>
      <c r="BI329" s="216">
        <f>IF(N329="nulová",J329,0)</f>
        <v>0</v>
      </c>
      <c r="BJ329" s="18" t="s">
        <v>86</v>
      </c>
      <c r="BK329" s="216">
        <f>ROUND(I329*H329,2)</f>
        <v>0</v>
      </c>
      <c r="BL329" s="18" t="s">
        <v>171</v>
      </c>
      <c r="BM329" s="215" t="s">
        <v>491</v>
      </c>
    </row>
    <row r="330" spans="1:65" s="13" customFormat="1" ht="11.25">
      <c r="B330" s="221"/>
      <c r="C330" s="222"/>
      <c r="D330" s="217" t="s">
        <v>175</v>
      </c>
      <c r="E330" s="223" t="s">
        <v>1</v>
      </c>
      <c r="F330" s="224" t="s">
        <v>483</v>
      </c>
      <c r="G330" s="222"/>
      <c r="H330" s="225">
        <v>19.75</v>
      </c>
      <c r="I330" s="226"/>
      <c r="J330" s="222"/>
      <c r="K330" s="222"/>
      <c r="L330" s="227"/>
      <c r="M330" s="228"/>
      <c r="N330" s="229"/>
      <c r="O330" s="229"/>
      <c r="P330" s="229"/>
      <c r="Q330" s="229"/>
      <c r="R330" s="229"/>
      <c r="S330" s="229"/>
      <c r="T330" s="230"/>
      <c r="AT330" s="231" t="s">
        <v>175</v>
      </c>
      <c r="AU330" s="231" t="s">
        <v>88</v>
      </c>
      <c r="AV330" s="13" t="s">
        <v>88</v>
      </c>
      <c r="AW330" s="13" t="s">
        <v>33</v>
      </c>
      <c r="AX330" s="13" t="s">
        <v>86</v>
      </c>
      <c r="AY330" s="231" t="s">
        <v>164</v>
      </c>
    </row>
    <row r="331" spans="1:65" s="2" customFormat="1" ht="36" customHeight="1">
      <c r="A331" s="35"/>
      <c r="B331" s="36"/>
      <c r="C331" s="204" t="s">
        <v>492</v>
      </c>
      <c r="D331" s="204" t="s">
        <v>166</v>
      </c>
      <c r="E331" s="205" t="s">
        <v>493</v>
      </c>
      <c r="F331" s="206" t="s">
        <v>494</v>
      </c>
      <c r="G331" s="207" t="s">
        <v>255</v>
      </c>
      <c r="H331" s="208">
        <v>19.75</v>
      </c>
      <c r="I331" s="209"/>
      <c r="J331" s="210">
        <f>ROUND(I331*H331,2)</f>
        <v>0</v>
      </c>
      <c r="K331" s="206" t="s">
        <v>170</v>
      </c>
      <c r="L331" s="40"/>
      <c r="M331" s="211" t="s">
        <v>1</v>
      </c>
      <c r="N331" s="212" t="s">
        <v>43</v>
      </c>
      <c r="O331" s="72"/>
      <c r="P331" s="213">
        <f>O331*H331</f>
        <v>0</v>
      </c>
      <c r="Q331" s="213">
        <v>1.103E-2</v>
      </c>
      <c r="R331" s="213">
        <f>Q331*H331</f>
        <v>0.21784249999999999</v>
      </c>
      <c r="S331" s="213">
        <v>0</v>
      </c>
      <c r="T331" s="214">
        <f>S331*H331</f>
        <v>0</v>
      </c>
      <c r="U331" s="35"/>
      <c r="V331" s="35"/>
      <c r="W331" s="35"/>
      <c r="X331" s="35"/>
      <c r="Y331" s="35"/>
      <c r="Z331" s="35"/>
      <c r="AA331" s="35"/>
      <c r="AB331" s="35"/>
      <c r="AC331" s="35"/>
      <c r="AD331" s="35"/>
      <c r="AE331" s="35"/>
      <c r="AR331" s="215" t="s">
        <v>171</v>
      </c>
      <c r="AT331" s="215" t="s">
        <v>166</v>
      </c>
      <c r="AU331" s="215" t="s">
        <v>88</v>
      </c>
      <c r="AY331" s="18" t="s">
        <v>164</v>
      </c>
      <c r="BE331" s="216">
        <f>IF(N331="základní",J331,0)</f>
        <v>0</v>
      </c>
      <c r="BF331" s="216">
        <f>IF(N331="snížená",J331,0)</f>
        <v>0</v>
      </c>
      <c r="BG331" s="216">
        <f>IF(N331="zákl. přenesená",J331,0)</f>
        <v>0</v>
      </c>
      <c r="BH331" s="216">
        <f>IF(N331="sníž. přenesená",J331,0)</f>
        <v>0</v>
      </c>
      <c r="BI331" s="216">
        <f>IF(N331="nulová",J331,0)</f>
        <v>0</v>
      </c>
      <c r="BJ331" s="18" t="s">
        <v>86</v>
      </c>
      <c r="BK331" s="216">
        <f>ROUND(I331*H331,2)</f>
        <v>0</v>
      </c>
      <c r="BL331" s="18" t="s">
        <v>171</v>
      </c>
      <c r="BM331" s="215" t="s">
        <v>495</v>
      </c>
    </row>
    <row r="332" spans="1:65" s="2" customFormat="1" ht="36" customHeight="1">
      <c r="A332" s="35"/>
      <c r="B332" s="36"/>
      <c r="C332" s="204" t="s">
        <v>496</v>
      </c>
      <c r="D332" s="204" t="s">
        <v>166</v>
      </c>
      <c r="E332" s="205" t="s">
        <v>497</v>
      </c>
      <c r="F332" s="206" t="s">
        <v>498</v>
      </c>
      <c r="G332" s="207" t="s">
        <v>255</v>
      </c>
      <c r="H332" s="208">
        <v>293.83600000000001</v>
      </c>
      <c r="I332" s="209"/>
      <c r="J332" s="210">
        <f>ROUND(I332*H332,2)</f>
        <v>0</v>
      </c>
      <c r="K332" s="206" t="s">
        <v>170</v>
      </c>
      <c r="L332" s="40"/>
      <c r="M332" s="211" t="s">
        <v>1</v>
      </c>
      <c r="N332" s="212" t="s">
        <v>43</v>
      </c>
      <c r="O332" s="72"/>
      <c r="P332" s="213">
        <f>O332*H332</f>
        <v>0</v>
      </c>
      <c r="Q332" s="213">
        <v>4.9399999999999999E-3</v>
      </c>
      <c r="R332" s="213">
        <f>Q332*H332</f>
        <v>1.45154984</v>
      </c>
      <c r="S332" s="213">
        <v>0</v>
      </c>
      <c r="T332" s="214">
        <f>S332*H332</f>
        <v>0</v>
      </c>
      <c r="U332" s="35"/>
      <c r="V332" s="35"/>
      <c r="W332" s="35"/>
      <c r="X332" s="35"/>
      <c r="Y332" s="35"/>
      <c r="Z332" s="35"/>
      <c r="AA332" s="35"/>
      <c r="AB332" s="35"/>
      <c r="AC332" s="35"/>
      <c r="AD332" s="35"/>
      <c r="AE332" s="35"/>
      <c r="AR332" s="215" t="s">
        <v>171</v>
      </c>
      <c r="AT332" s="215" t="s">
        <v>166</v>
      </c>
      <c r="AU332" s="215" t="s">
        <v>88</v>
      </c>
      <c r="AY332" s="18" t="s">
        <v>164</v>
      </c>
      <c r="BE332" s="216">
        <f>IF(N332="základní",J332,0)</f>
        <v>0</v>
      </c>
      <c r="BF332" s="216">
        <f>IF(N332="snížená",J332,0)</f>
        <v>0</v>
      </c>
      <c r="BG332" s="216">
        <f>IF(N332="zákl. přenesená",J332,0)</f>
        <v>0</v>
      </c>
      <c r="BH332" s="216">
        <f>IF(N332="sníž. přenesená",J332,0)</f>
        <v>0</v>
      </c>
      <c r="BI332" s="216">
        <f>IF(N332="nulová",J332,0)</f>
        <v>0</v>
      </c>
      <c r="BJ332" s="18" t="s">
        <v>86</v>
      </c>
      <c r="BK332" s="216">
        <f>ROUND(I332*H332,2)</f>
        <v>0</v>
      </c>
      <c r="BL332" s="18" t="s">
        <v>171</v>
      </c>
      <c r="BM332" s="215" t="s">
        <v>499</v>
      </c>
    </row>
    <row r="333" spans="1:65" s="14" customFormat="1" ht="11.25">
      <c r="B333" s="232"/>
      <c r="C333" s="233"/>
      <c r="D333" s="217" t="s">
        <v>175</v>
      </c>
      <c r="E333" s="234" t="s">
        <v>1</v>
      </c>
      <c r="F333" s="235" t="s">
        <v>500</v>
      </c>
      <c r="G333" s="233"/>
      <c r="H333" s="234" t="s">
        <v>1</v>
      </c>
      <c r="I333" s="236"/>
      <c r="J333" s="233"/>
      <c r="K333" s="233"/>
      <c r="L333" s="237"/>
      <c r="M333" s="238"/>
      <c r="N333" s="239"/>
      <c r="O333" s="239"/>
      <c r="P333" s="239"/>
      <c r="Q333" s="239"/>
      <c r="R333" s="239"/>
      <c r="S333" s="239"/>
      <c r="T333" s="240"/>
      <c r="AT333" s="241" t="s">
        <v>175</v>
      </c>
      <c r="AU333" s="241" t="s">
        <v>88</v>
      </c>
      <c r="AV333" s="14" t="s">
        <v>86</v>
      </c>
      <c r="AW333" s="14" t="s">
        <v>33</v>
      </c>
      <c r="AX333" s="14" t="s">
        <v>78</v>
      </c>
      <c r="AY333" s="241" t="s">
        <v>164</v>
      </c>
    </row>
    <row r="334" spans="1:65" s="13" customFormat="1" ht="22.5">
      <c r="B334" s="221"/>
      <c r="C334" s="222"/>
      <c r="D334" s="217" t="s">
        <v>175</v>
      </c>
      <c r="E334" s="223" t="s">
        <v>1</v>
      </c>
      <c r="F334" s="224" t="s">
        <v>501</v>
      </c>
      <c r="G334" s="222"/>
      <c r="H334" s="225">
        <v>41.69</v>
      </c>
      <c r="I334" s="226"/>
      <c r="J334" s="222"/>
      <c r="K334" s="222"/>
      <c r="L334" s="227"/>
      <c r="M334" s="228"/>
      <c r="N334" s="229"/>
      <c r="O334" s="229"/>
      <c r="P334" s="229"/>
      <c r="Q334" s="229"/>
      <c r="R334" s="229"/>
      <c r="S334" s="229"/>
      <c r="T334" s="230"/>
      <c r="AT334" s="231" t="s">
        <v>175</v>
      </c>
      <c r="AU334" s="231" t="s">
        <v>88</v>
      </c>
      <c r="AV334" s="13" t="s">
        <v>88</v>
      </c>
      <c r="AW334" s="13" t="s">
        <v>33</v>
      </c>
      <c r="AX334" s="13" t="s">
        <v>78</v>
      </c>
      <c r="AY334" s="231" t="s">
        <v>164</v>
      </c>
    </row>
    <row r="335" spans="1:65" s="13" customFormat="1" ht="11.25">
      <c r="B335" s="221"/>
      <c r="C335" s="222"/>
      <c r="D335" s="217" t="s">
        <v>175</v>
      </c>
      <c r="E335" s="223" t="s">
        <v>1</v>
      </c>
      <c r="F335" s="224" t="s">
        <v>502</v>
      </c>
      <c r="G335" s="222"/>
      <c r="H335" s="225">
        <v>20.501999999999999</v>
      </c>
      <c r="I335" s="226"/>
      <c r="J335" s="222"/>
      <c r="K335" s="222"/>
      <c r="L335" s="227"/>
      <c r="M335" s="228"/>
      <c r="N335" s="229"/>
      <c r="O335" s="229"/>
      <c r="P335" s="229"/>
      <c r="Q335" s="229"/>
      <c r="R335" s="229"/>
      <c r="S335" s="229"/>
      <c r="T335" s="230"/>
      <c r="AT335" s="231" t="s">
        <v>175</v>
      </c>
      <c r="AU335" s="231" t="s">
        <v>88</v>
      </c>
      <c r="AV335" s="13" t="s">
        <v>88</v>
      </c>
      <c r="AW335" s="13" t="s">
        <v>33</v>
      </c>
      <c r="AX335" s="13" t="s">
        <v>78</v>
      </c>
      <c r="AY335" s="231" t="s">
        <v>164</v>
      </c>
    </row>
    <row r="336" spans="1:65" s="13" customFormat="1" ht="11.25">
      <c r="B336" s="221"/>
      <c r="C336" s="222"/>
      <c r="D336" s="217" t="s">
        <v>175</v>
      </c>
      <c r="E336" s="223" t="s">
        <v>1</v>
      </c>
      <c r="F336" s="224" t="s">
        <v>503</v>
      </c>
      <c r="G336" s="222"/>
      <c r="H336" s="225">
        <v>48.981999999999999</v>
      </c>
      <c r="I336" s="226"/>
      <c r="J336" s="222"/>
      <c r="K336" s="222"/>
      <c r="L336" s="227"/>
      <c r="M336" s="228"/>
      <c r="N336" s="229"/>
      <c r="O336" s="229"/>
      <c r="P336" s="229"/>
      <c r="Q336" s="229"/>
      <c r="R336" s="229"/>
      <c r="S336" s="229"/>
      <c r="T336" s="230"/>
      <c r="AT336" s="231" t="s">
        <v>175</v>
      </c>
      <c r="AU336" s="231" t="s">
        <v>88</v>
      </c>
      <c r="AV336" s="13" t="s">
        <v>88</v>
      </c>
      <c r="AW336" s="13" t="s">
        <v>33</v>
      </c>
      <c r="AX336" s="13" t="s">
        <v>78</v>
      </c>
      <c r="AY336" s="231" t="s">
        <v>164</v>
      </c>
    </row>
    <row r="337" spans="1:65" s="13" customFormat="1" ht="22.5">
      <c r="B337" s="221"/>
      <c r="C337" s="222"/>
      <c r="D337" s="217" t="s">
        <v>175</v>
      </c>
      <c r="E337" s="223" t="s">
        <v>1</v>
      </c>
      <c r="F337" s="224" t="s">
        <v>504</v>
      </c>
      <c r="G337" s="222"/>
      <c r="H337" s="225">
        <v>58.826999999999998</v>
      </c>
      <c r="I337" s="226"/>
      <c r="J337" s="222"/>
      <c r="K337" s="222"/>
      <c r="L337" s="227"/>
      <c r="M337" s="228"/>
      <c r="N337" s="229"/>
      <c r="O337" s="229"/>
      <c r="P337" s="229"/>
      <c r="Q337" s="229"/>
      <c r="R337" s="229"/>
      <c r="S337" s="229"/>
      <c r="T337" s="230"/>
      <c r="AT337" s="231" t="s">
        <v>175</v>
      </c>
      <c r="AU337" s="231" t="s">
        <v>88</v>
      </c>
      <c r="AV337" s="13" t="s">
        <v>88</v>
      </c>
      <c r="AW337" s="13" t="s">
        <v>33</v>
      </c>
      <c r="AX337" s="13" t="s">
        <v>78</v>
      </c>
      <c r="AY337" s="231" t="s">
        <v>164</v>
      </c>
    </row>
    <row r="338" spans="1:65" s="13" customFormat="1" ht="11.25">
      <c r="B338" s="221"/>
      <c r="C338" s="222"/>
      <c r="D338" s="217" t="s">
        <v>175</v>
      </c>
      <c r="E338" s="223" t="s">
        <v>1</v>
      </c>
      <c r="F338" s="224" t="s">
        <v>505</v>
      </c>
      <c r="G338" s="222"/>
      <c r="H338" s="225">
        <v>59.070999999999998</v>
      </c>
      <c r="I338" s="226"/>
      <c r="J338" s="222"/>
      <c r="K338" s="222"/>
      <c r="L338" s="227"/>
      <c r="M338" s="228"/>
      <c r="N338" s="229"/>
      <c r="O338" s="229"/>
      <c r="P338" s="229"/>
      <c r="Q338" s="229"/>
      <c r="R338" s="229"/>
      <c r="S338" s="229"/>
      <c r="T338" s="230"/>
      <c r="AT338" s="231" t="s">
        <v>175</v>
      </c>
      <c r="AU338" s="231" t="s">
        <v>88</v>
      </c>
      <c r="AV338" s="13" t="s">
        <v>88</v>
      </c>
      <c r="AW338" s="13" t="s">
        <v>33</v>
      </c>
      <c r="AX338" s="13" t="s">
        <v>78</v>
      </c>
      <c r="AY338" s="231" t="s">
        <v>164</v>
      </c>
    </row>
    <row r="339" spans="1:65" s="13" customFormat="1" ht="11.25">
      <c r="B339" s="221"/>
      <c r="C339" s="222"/>
      <c r="D339" s="217" t="s">
        <v>175</v>
      </c>
      <c r="E339" s="223" t="s">
        <v>1</v>
      </c>
      <c r="F339" s="224" t="s">
        <v>506</v>
      </c>
      <c r="G339" s="222"/>
      <c r="H339" s="225">
        <v>18.527000000000001</v>
      </c>
      <c r="I339" s="226"/>
      <c r="J339" s="222"/>
      <c r="K339" s="222"/>
      <c r="L339" s="227"/>
      <c r="M339" s="228"/>
      <c r="N339" s="229"/>
      <c r="O339" s="229"/>
      <c r="P339" s="229"/>
      <c r="Q339" s="229"/>
      <c r="R339" s="229"/>
      <c r="S339" s="229"/>
      <c r="T339" s="230"/>
      <c r="AT339" s="231" t="s">
        <v>175</v>
      </c>
      <c r="AU339" s="231" t="s">
        <v>88</v>
      </c>
      <c r="AV339" s="13" t="s">
        <v>88</v>
      </c>
      <c r="AW339" s="13" t="s">
        <v>33</v>
      </c>
      <c r="AX339" s="13" t="s">
        <v>78</v>
      </c>
      <c r="AY339" s="231" t="s">
        <v>164</v>
      </c>
    </row>
    <row r="340" spans="1:65" s="13" customFormat="1" ht="11.25">
      <c r="B340" s="221"/>
      <c r="C340" s="222"/>
      <c r="D340" s="217" t="s">
        <v>175</v>
      </c>
      <c r="E340" s="223" t="s">
        <v>1</v>
      </c>
      <c r="F340" s="224" t="s">
        <v>507</v>
      </c>
      <c r="G340" s="222"/>
      <c r="H340" s="225">
        <v>18.048999999999999</v>
      </c>
      <c r="I340" s="226"/>
      <c r="J340" s="222"/>
      <c r="K340" s="222"/>
      <c r="L340" s="227"/>
      <c r="M340" s="228"/>
      <c r="N340" s="229"/>
      <c r="O340" s="229"/>
      <c r="P340" s="229"/>
      <c r="Q340" s="229"/>
      <c r="R340" s="229"/>
      <c r="S340" s="229"/>
      <c r="T340" s="230"/>
      <c r="AT340" s="231" t="s">
        <v>175</v>
      </c>
      <c r="AU340" s="231" t="s">
        <v>88</v>
      </c>
      <c r="AV340" s="13" t="s">
        <v>88</v>
      </c>
      <c r="AW340" s="13" t="s">
        <v>33</v>
      </c>
      <c r="AX340" s="13" t="s">
        <v>78</v>
      </c>
      <c r="AY340" s="231" t="s">
        <v>164</v>
      </c>
    </row>
    <row r="341" spans="1:65" s="14" customFormat="1" ht="11.25">
      <c r="B341" s="232"/>
      <c r="C341" s="233"/>
      <c r="D341" s="217" t="s">
        <v>175</v>
      </c>
      <c r="E341" s="234" t="s">
        <v>1</v>
      </c>
      <c r="F341" s="235" t="s">
        <v>508</v>
      </c>
      <c r="G341" s="233"/>
      <c r="H341" s="234" t="s">
        <v>1</v>
      </c>
      <c r="I341" s="236"/>
      <c r="J341" s="233"/>
      <c r="K341" s="233"/>
      <c r="L341" s="237"/>
      <c r="M341" s="238"/>
      <c r="N341" s="239"/>
      <c r="O341" s="239"/>
      <c r="P341" s="239"/>
      <c r="Q341" s="239"/>
      <c r="R341" s="239"/>
      <c r="S341" s="239"/>
      <c r="T341" s="240"/>
      <c r="AT341" s="241" t="s">
        <v>175</v>
      </c>
      <c r="AU341" s="241" t="s">
        <v>88</v>
      </c>
      <c r="AV341" s="14" t="s">
        <v>86</v>
      </c>
      <c r="AW341" s="14" t="s">
        <v>33</v>
      </c>
      <c r="AX341" s="14" t="s">
        <v>78</v>
      </c>
      <c r="AY341" s="241" t="s">
        <v>164</v>
      </c>
    </row>
    <row r="342" spans="1:65" s="13" customFormat="1" ht="11.25">
      <c r="B342" s="221"/>
      <c r="C342" s="222"/>
      <c r="D342" s="217" t="s">
        <v>175</v>
      </c>
      <c r="E342" s="223" t="s">
        <v>1</v>
      </c>
      <c r="F342" s="224" t="s">
        <v>509</v>
      </c>
      <c r="G342" s="222"/>
      <c r="H342" s="225">
        <v>28.187999999999999</v>
      </c>
      <c r="I342" s="226"/>
      <c r="J342" s="222"/>
      <c r="K342" s="222"/>
      <c r="L342" s="227"/>
      <c r="M342" s="228"/>
      <c r="N342" s="229"/>
      <c r="O342" s="229"/>
      <c r="P342" s="229"/>
      <c r="Q342" s="229"/>
      <c r="R342" s="229"/>
      <c r="S342" s="229"/>
      <c r="T342" s="230"/>
      <c r="AT342" s="231" t="s">
        <v>175</v>
      </c>
      <c r="AU342" s="231" t="s">
        <v>88</v>
      </c>
      <c r="AV342" s="13" t="s">
        <v>88</v>
      </c>
      <c r="AW342" s="13" t="s">
        <v>33</v>
      </c>
      <c r="AX342" s="13" t="s">
        <v>78</v>
      </c>
      <c r="AY342" s="231" t="s">
        <v>164</v>
      </c>
    </row>
    <row r="343" spans="1:65" s="15" customFormat="1" ht="11.25">
      <c r="B343" s="242"/>
      <c r="C343" s="243"/>
      <c r="D343" s="217" t="s">
        <v>175</v>
      </c>
      <c r="E343" s="244" t="s">
        <v>1</v>
      </c>
      <c r="F343" s="245" t="s">
        <v>207</v>
      </c>
      <c r="G343" s="243"/>
      <c r="H343" s="246">
        <v>293.83599999999996</v>
      </c>
      <c r="I343" s="247"/>
      <c r="J343" s="243"/>
      <c r="K343" s="243"/>
      <c r="L343" s="248"/>
      <c r="M343" s="249"/>
      <c r="N343" s="250"/>
      <c r="O343" s="250"/>
      <c r="P343" s="250"/>
      <c r="Q343" s="250"/>
      <c r="R343" s="250"/>
      <c r="S343" s="250"/>
      <c r="T343" s="251"/>
      <c r="AT343" s="252" t="s">
        <v>175</v>
      </c>
      <c r="AU343" s="252" t="s">
        <v>88</v>
      </c>
      <c r="AV343" s="15" t="s">
        <v>171</v>
      </c>
      <c r="AW343" s="15" t="s">
        <v>33</v>
      </c>
      <c r="AX343" s="15" t="s">
        <v>86</v>
      </c>
      <c r="AY343" s="252" t="s">
        <v>164</v>
      </c>
    </row>
    <row r="344" spans="1:65" s="2" customFormat="1" ht="24" customHeight="1">
      <c r="A344" s="35"/>
      <c r="B344" s="36"/>
      <c r="C344" s="204" t="s">
        <v>510</v>
      </c>
      <c r="D344" s="204" t="s">
        <v>166</v>
      </c>
      <c r="E344" s="205" t="s">
        <v>511</v>
      </c>
      <c r="F344" s="206" t="s">
        <v>512</v>
      </c>
      <c r="G344" s="207" t="s">
        <v>255</v>
      </c>
      <c r="H344" s="208">
        <v>293.83600000000001</v>
      </c>
      <c r="I344" s="209"/>
      <c r="J344" s="210">
        <f>ROUND(I344*H344,2)</f>
        <v>0</v>
      </c>
      <c r="K344" s="206" t="s">
        <v>170</v>
      </c>
      <c r="L344" s="40"/>
      <c r="M344" s="211" t="s">
        <v>1</v>
      </c>
      <c r="N344" s="212" t="s">
        <v>43</v>
      </c>
      <c r="O344" s="72"/>
      <c r="P344" s="213">
        <f>O344*H344</f>
        <v>0</v>
      </c>
      <c r="Q344" s="213">
        <v>2.5999999999999998E-4</v>
      </c>
      <c r="R344" s="213">
        <f>Q344*H344</f>
        <v>7.6397359999999997E-2</v>
      </c>
      <c r="S344" s="213">
        <v>0</v>
      </c>
      <c r="T344" s="214">
        <f>S344*H344</f>
        <v>0</v>
      </c>
      <c r="U344" s="35"/>
      <c r="V344" s="35"/>
      <c r="W344" s="35"/>
      <c r="X344" s="35"/>
      <c r="Y344" s="35"/>
      <c r="Z344" s="35"/>
      <c r="AA344" s="35"/>
      <c r="AB344" s="35"/>
      <c r="AC344" s="35"/>
      <c r="AD344" s="35"/>
      <c r="AE344" s="35"/>
      <c r="AR344" s="215" t="s">
        <v>171</v>
      </c>
      <c r="AT344" s="215" t="s">
        <v>166</v>
      </c>
      <c r="AU344" s="215" t="s">
        <v>88</v>
      </c>
      <c r="AY344" s="18" t="s">
        <v>164</v>
      </c>
      <c r="BE344" s="216">
        <f>IF(N344="základní",J344,0)</f>
        <v>0</v>
      </c>
      <c r="BF344" s="216">
        <f>IF(N344="snížená",J344,0)</f>
        <v>0</v>
      </c>
      <c r="BG344" s="216">
        <f>IF(N344="zákl. přenesená",J344,0)</f>
        <v>0</v>
      </c>
      <c r="BH344" s="216">
        <f>IF(N344="sníž. přenesená",J344,0)</f>
        <v>0</v>
      </c>
      <c r="BI344" s="216">
        <f>IF(N344="nulová",J344,0)</f>
        <v>0</v>
      </c>
      <c r="BJ344" s="18" t="s">
        <v>86</v>
      </c>
      <c r="BK344" s="216">
        <f>ROUND(I344*H344,2)</f>
        <v>0</v>
      </c>
      <c r="BL344" s="18" t="s">
        <v>171</v>
      </c>
      <c r="BM344" s="215" t="s">
        <v>513</v>
      </c>
    </row>
    <row r="345" spans="1:65" s="13" customFormat="1" ht="22.5">
      <c r="B345" s="221"/>
      <c r="C345" s="222"/>
      <c r="D345" s="217" t="s">
        <v>175</v>
      </c>
      <c r="E345" s="223" t="s">
        <v>1</v>
      </c>
      <c r="F345" s="224" t="s">
        <v>501</v>
      </c>
      <c r="G345" s="222"/>
      <c r="H345" s="225">
        <v>41.69</v>
      </c>
      <c r="I345" s="226"/>
      <c r="J345" s="222"/>
      <c r="K345" s="222"/>
      <c r="L345" s="227"/>
      <c r="M345" s="228"/>
      <c r="N345" s="229"/>
      <c r="O345" s="229"/>
      <c r="P345" s="229"/>
      <c r="Q345" s="229"/>
      <c r="R345" s="229"/>
      <c r="S345" s="229"/>
      <c r="T345" s="230"/>
      <c r="AT345" s="231" t="s">
        <v>175</v>
      </c>
      <c r="AU345" s="231" t="s">
        <v>88</v>
      </c>
      <c r="AV345" s="13" t="s">
        <v>88</v>
      </c>
      <c r="AW345" s="13" t="s">
        <v>33</v>
      </c>
      <c r="AX345" s="13" t="s">
        <v>78</v>
      </c>
      <c r="AY345" s="231" t="s">
        <v>164</v>
      </c>
    </row>
    <row r="346" spans="1:65" s="13" customFormat="1" ht="11.25">
      <c r="B346" s="221"/>
      <c r="C346" s="222"/>
      <c r="D346" s="217" t="s">
        <v>175</v>
      </c>
      <c r="E346" s="223" t="s">
        <v>1</v>
      </c>
      <c r="F346" s="224" t="s">
        <v>502</v>
      </c>
      <c r="G346" s="222"/>
      <c r="H346" s="225">
        <v>20.501999999999999</v>
      </c>
      <c r="I346" s="226"/>
      <c r="J346" s="222"/>
      <c r="K346" s="222"/>
      <c r="L346" s="227"/>
      <c r="M346" s="228"/>
      <c r="N346" s="229"/>
      <c r="O346" s="229"/>
      <c r="P346" s="229"/>
      <c r="Q346" s="229"/>
      <c r="R346" s="229"/>
      <c r="S346" s="229"/>
      <c r="T346" s="230"/>
      <c r="AT346" s="231" t="s">
        <v>175</v>
      </c>
      <c r="AU346" s="231" t="s">
        <v>88</v>
      </c>
      <c r="AV346" s="13" t="s">
        <v>88</v>
      </c>
      <c r="AW346" s="13" t="s">
        <v>33</v>
      </c>
      <c r="AX346" s="13" t="s">
        <v>78</v>
      </c>
      <c r="AY346" s="231" t="s">
        <v>164</v>
      </c>
    </row>
    <row r="347" spans="1:65" s="13" customFormat="1" ht="11.25">
      <c r="B347" s="221"/>
      <c r="C347" s="222"/>
      <c r="D347" s="217" t="s">
        <v>175</v>
      </c>
      <c r="E347" s="223" t="s">
        <v>1</v>
      </c>
      <c r="F347" s="224" t="s">
        <v>503</v>
      </c>
      <c r="G347" s="222"/>
      <c r="H347" s="225">
        <v>48.981999999999999</v>
      </c>
      <c r="I347" s="226"/>
      <c r="J347" s="222"/>
      <c r="K347" s="222"/>
      <c r="L347" s="227"/>
      <c r="M347" s="228"/>
      <c r="N347" s="229"/>
      <c r="O347" s="229"/>
      <c r="P347" s="229"/>
      <c r="Q347" s="229"/>
      <c r="R347" s="229"/>
      <c r="S347" s="229"/>
      <c r="T347" s="230"/>
      <c r="AT347" s="231" t="s">
        <v>175</v>
      </c>
      <c r="AU347" s="231" t="s">
        <v>88</v>
      </c>
      <c r="AV347" s="13" t="s">
        <v>88</v>
      </c>
      <c r="AW347" s="13" t="s">
        <v>33</v>
      </c>
      <c r="AX347" s="13" t="s">
        <v>78</v>
      </c>
      <c r="AY347" s="231" t="s">
        <v>164</v>
      </c>
    </row>
    <row r="348" spans="1:65" s="13" customFormat="1" ht="22.5">
      <c r="B348" s="221"/>
      <c r="C348" s="222"/>
      <c r="D348" s="217" t="s">
        <v>175</v>
      </c>
      <c r="E348" s="223" t="s">
        <v>1</v>
      </c>
      <c r="F348" s="224" t="s">
        <v>504</v>
      </c>
      <c r="G348" s="222"/>
      <c r="H348" s="225">
        <v>58.826999999999998</v>
      </c>
      <c r="I348" s="226"/>
      <c r="J348" s="222"/>
      <c r="K348" s="222"/>
      <c r="L348" s="227"/>
      <c r="M348" s="228"/>
      <c r="N348" s="229"/>
      <c r="O348" s="229"/>
      <c r="P348" s="229"/>
      <c r="Q348" s="229"/>
      <c r="R348" s="229"/>
      <c r="S348" s="229"/>
      <c r="T348" s="230"/>
      <c r="AT348" s="231" t="s">
        <v>175</v>
      </c>
      <c r="AU348" s="231" t="s">
        <v>88</v>
      </c>
      <c r="AV348" s="13" t="s">
        <v>88</v>
      </c>
      <c r="AW348" s="13" t="s">
        <v>33</v>
      </c>
      <c r="AX348" s="13" t="s">
        <v>78</v>
      </c>
      <c r="AY348" s="231" t="s">
        <v>164</v>
      </c>
    </row>
    <row r="349" spans="1:65" s="13" customFormat="1" ht="11.25">
      <c r="B349" s="221"/>
      <c r="C349" s="222"/>
      <c r="D349" s="217" t="s">
        <v>175</v>
      </c>
      <c r="E349" s="223" t="s">
        <v>1</v>
      </c>
      <c r="F349" s="224" t="s">
        <v>505</v>
      </c>
      <c r="G349" s="222"/>
      <c r="H349" s="225">
        <v>59.070999999999998</v>
      </c>
      <c r="I349" s="226"/>
      <c r="J349" s="222"/>
      <c r="K349" s="222"/>
      <c r="L349" s="227"/>
      <c r="M349" s="228"/>
      <c r="N349" s="229"/>
      <c r="O349" s="229"/>
      <c r="P349" s="229"/>
      <c r="Q349" s="229"/>
      <c r="R349" s="229"/>
      <c r="S349" s="229"/>
      <c r="T349" s="230"/>
      <c r="AT349" s="231" t="s">
        <v>175</v>
      </c>
      <c r="AU349" s="231" t="s">
        <v>88</v>
      </c>
      <c r="AV349" s="13" t="s">
        <v>88</v>
      </c>
      <c r="AW349" s="13" t="s">
        <v>33</v>
      </c>
      <c r="AX349" s="13" t="s">
        <v>78</v>
      </c>
      <c r="AY349" s="231" t="s">
        <v>164</v>
      </c>
    </row>
    <row r="350" spans="1:65" s="13" customFormat="1" ht="11.25">
      <c r="B350" s="221"/>
      <c r="C350" s="222"/>
      <c r="D350" s="217" t="s">
        <v>175</v>
      </c>
      <c r="E350" s="223" t="s">
        <v>1</v>
      </c>
      <c r="F350" s="224" t="s">
        <v>506</v>
      </c>
      <c r="G350" s="222"/>
      <c r="H350" s="225">
        <v>18.527000000000001</v>
      </c>
      <c r="I350" s="226"/>
      <c r="J350" s="222"/>
      <c r="K350" s="222"/>
      <c r="L350" s="227"/>
      <c r="M350" s="228"/>
      <c r="N350" s="229"/>
      <c r="O350" s="229"/>
      <c r="P350" s="229"/>
      <c r="Q350" s="229"/>
      <c r="R350" s="229"/>
      <c r="S350" s="229"/>
      <c r="T350" s="230"/>
      <c r="AT350" s="231" t="s">
        <v>175</v>
      </c>
      <c r="AU350" s="231" t="s">
        <v>88</v>
      </c>
      <c r="AV350" s="13" t="s">
        <v>88</v>
      </c>
      <c r="AW350" s="13" t="s">
        <v>33</v>
      </c>
      <c r="AX350" s="13" t="s">
        <v>78</v>
      </c>
      <c r="AY350" s="231" t="s">
        <v>164</v>
      </c>
    </row>
    <row r="351" spans="1:65" s="13" customFormat="1" ht="11.25">
      <c r="B351" s="221"/>
      <c r="C351" s="222"/>
      <c r="D351" s="217" t="s">
        <v>175</v>
      </c>
      <c r="E351" s="223" t="s">
        <v>1</v>
      </c>
      <c r="F351" s="224" t="s">
        <v>507</v>
      </c>
      <c r="G351" s="222"/>
      <c r="H351" s="225">
        <v>18.048999999999999</v>
      </c>
      <c r="I351" s="226"/>
      <c r="J351" s="222"/>
      <c r="K351" s="222"/>
      <c r="L351" s="227"/>
      <c r="M351" s="228"/>
      <c r="N351" s="229"/>
      <c r="O351" s="229"/>
      <c r="P351" s="229"/>
      <c r="Q351" s="229"/>
      <c r="R351" s="229"/>
      <c r="S351" s="229"/>
      <c r="T351" s="230"/>
      <c r="AT351" s="231" t="s">
        <v>175</v>
      </c>
      <c r="AU351" s="231" t="s">
        <v>88</v>
      </c>
      <c r="AV351" s="13" t="s">
        <v>88</v>
      </c>
      <c r="AW351" s="13" t="s">
        <v>33</v>
      </c>
      <c r="AX351" s="13" t="s">
        <v>78</v>
      </c>
      <c r="AY351" s="231" t="s">
        <v>164</v>
      </c>
    </row>
    <row r="352" spans="1:65" s="14" customFormat="1" ht="11.25">
      <c r="B352" s="232"/>
      <c r="C352" s="233"/>
      <c r="D352" s="217" t="s">
        <v>175</v>
      </c>
      <c r="E352" s="234" t="s">
        <v>1</v>
      </c>
      <c r="F352" s="235" t="s">
        <v>508</v>
      </c>
      <c r="G352" s="233"/>
      <c r="H352" s="234" t="s">
        <v>1</v>
      </c>
      <c r="I352" s="236"/>
      <c r="J352" s="233"/>
      <c r="K352" s="233"/>
      <c r="L352" s="237"/>
      <c r="M352" s="238"/>
      <c r="N352" s="239"/>
      <c r="O352" s="239"/>
      <c r="P352" s="239"/>
      <c r="Q352" s="239"/>
      <c r="R352" s="239"/>
      <c r="S352" s="239"/>
      <c r="T352" s="240"/>
      <c r="AT352" s="241" t="s">
        <v>175</v>
      </c>
      <c r="AU352" s="241" t="s">
        <v>88</v>
      </c>
      <c r="AV352" s="14" t="s">
        <v>86</v>
      </c>
      <c r="AW352" s="14" t="s">
        <v>33</v>
      </c>
      <c r="AX352" s="14" t="s">
        <v>78</v>
      </c>
      <c r="AY352" s="241" t="s">
        <v>164</v>
      </c>
    </row>
    <row r="353" spans="1:65" s="13" customFormat="1" ht="11.25">
      <c r="B353" s="221"/>
      <c r="C353" s="222"/>
      <c r="D353" s="217" t="s">
        <v>175</v>
      </c>
      <c r="E353" s="223" t="s">
        <v>1</v>
      </c>
      <c r="F353" s="224" t="s">
        <v>509</v>
      </c>
      <c r="G353" s="222"/>
      <c r="H353" s="225">
        <v>28.187999999999999</v>
      </c>
      <c r="I353" s="226"/>
      <c r="J353" s="222"/>
      <c r="K353" s="222"/>
      <c r="L353" s="227"/>
      <c r="M353" s="228"/>
      <c r="N353" s="229"/>
      <c r="O353" s="229"/>
      <c r="P353" s="229"/>
      <c r="Q353" s="229"/>
      <c r="R353" s="229"/>
      <c r="S353" s="229"/>
      <c r="T353" s="230"/>
      <c r="AT353" s="231" t="s">
        <v>175</v>
      </c>
      <c r="AU353" s="231" t="s">
        <v>88</v>
      </c>
      <c r="AV353" s="13" t="s">
        <v>88</v>
      </c>
      <c r="AW353" s="13" t="s">
        <v>33</v>
      </c>
      <c r="AX353" s="13" t="s">
        <v>78</v>
      </c>
      <c r="AY353" s="231" t="s">
        <v>164</v>
      </c>
    </row>
    <row r="354" spans="1:65" s="15" customFormat="1" ht="11.25">
      <c r="B354" s="242"/>
      <c r="C354" s="243"/>
      <c r="D354" s="217" t="s">
        <v>175</v>
      </c>
      <c r="E354" s="244" t="s">
        <v>1</v>
      </c>
      <c r="F354" s="245" t="s">
        <v>207</v>
      </c>
      <c r="G354" s="243"/>
      <c r="H354" s="246">
        <v>293.83599999999996</v>
      </c>
      <c r="I354" s="247"/>
      <c r="J354" s="243"/>
      <c r="K354" s="243"/>
      <c r="L354" s="248"/>
      <c r="M354" s="249"/>
      <c r="N354" s="250"/>
      <c r="O354" s="250"/>
      <c r="P354" s="250"/>
      <c r="Q354" s="250"/>
      <c r="R354" s="250"/>
      <c r="S354" s="250"/>
      <c r="T354" s="251"/>
      <c r="AT354" s="252" t="s">
        <v>175</v>
      </c>
      <c r="AU354" s="252" t="s">
        <v>88</v>
      </c>
      <c r="AV354" s="15" t="s">
        <v>171</v>
      </c>
      <c r="AW354" s="15" t="s">
        <v>33</v>
      </c>
      <c r="AX354" s="15" t="s">
        <v>86</v>
      </c>
      <c r="AY354" s="252" t="s">
        <v>164</v>
      </c>
    </row>
    <row r="355" spans="1:65" s="2" customFormat="1" ht="24" customHeight="1">
      <c r="A355" s="35"/>
      <c r="B355" s="36"/>
      <c r="C355" s="204" t="s">
        <v>514</v>
      </c>
      <c r="D355" s="204" t="s">
        <v>166</v>
      </c>
      <c r="E355" s="205" t="s">
        <v>515</v>
      </c>
      <c r="F355" s="206" t="s">
        <v>516</v>
      </c>
      <c r="G355" s="207" t="s">
        <v>255</v>
      </c>
      <c r="H355" s="208">
        <v>158.352</v>
      </c>
      <c r="I355" s="209"/>
      <c r="J355" s="210">
        <f>ROUND(I355*H355,2)</f>
        <v>0</v>
      </c>
      <c r="K355" s="206" t="s">
        <v>170</v>
      </c>
      <c r="L355" s="40"/>
      <c r="M355" s="211" t="s">
        <v>1</v>
      </c>
      <c r="N355" s="212" t="s">
        <v>43</v>
      </c>
      <c r="O355" s="72"/>
      <c r="P355" s="213">
        <f>O355*H355</f>
        <v>0</v>
      </c>
      <c r="Q355" s="213">
        <v>3.0000000000000001E-3</v>
      </c>
      <c r="R355" s="213">
        <f>Q355*H355</f>
        <v>0.47505600000000003</v>
      </c>
      <c r="S355" s="213">
        <v>0</v>
      </c>
      <c r="T355" s="214">
        <f>S355*H355</f>
        <v>0</v>
      </c>
      <c r="U355" s="35"/>
      <c r="V355" s="35"/>
      <c r="W355" s="35"/>
      <c r="X355" s="35"/>
      <c r="Y355" s="35"/>
      <c r="Z355" s="35"/>
      <c r="AA355" s="35"/>
      <c r="AB355" s="35"/>
      <c r="AC355" s="35"/>
      <c r="AD355" s="35"/>
      <c r="AE355" s="35"/>
      <c r="AR355" s="215" t="s">
        <v>171</v>
      </c>
      <c r="AT355" s="215" t="s">
        <v>166</v>
      </c>
      <c r="AU355" s="215" t="s">
        <v>88</v>
      </c>
      <c r="AY355" s="18" t="s">
        <v>164</v>
      </c>
      <c r="BE355" s="216">
        <f>IF(N355="základní",J355,0)</f>
        <v>0</v>
      </c>
      <c r="BF355" s="216">
        <f>IF(N355="snížená",J355,0)</f>
        <v>0</v>
      </c>
      <c r="BG355" s="216">
        <f>IF(N355="zákl. přenesená",J355,0)</f>
        <v>0</v>
      </c>
      <c r="BH355" s="216">
        <f>IF(N355="sníž. přenesená",J355,0)</f>
        <v>0</v>
      </c>
      <c r="BI355" s="216">
        <f>IF(N355="nulová",J355,0)</f>
        <v>0</v>
      </c>
      <c r="BJ355" s="18" t="s">
        <v>86</v>
      </c>
      <c r="BK355" s="216">
        <f>ROUND(I355*H355,2)</f>
        <v>0</v>
      </c>
      <c r="BL355" s="18" t="s">
        <v>171</v>
      </c>
      <c r="BM355" s="215" t="s">
        <v>517</v>
      </c>
    </row>
    <row r="356" spans="1:65" s="13" customFormat="1" ht="11.25">
      <c r="B356" s="221"/>
      <c r="C356" s="222"/>
      <c r="D356" s="217" t="s">
        <v>175</v>
      </c>
      <c r="E356" s="223" t="s">
        <v>1</v>
      </c>
      <c r="F356" s="224" t="s">
        <v>518</v>
      </c>
      <c r="G356" s="222"/>
      <c r="H356" s="225">
        <v>393.83600000000001</v>
      </c>
      <c r="I356" s="226"/>
      <c r="J356" s="222"/>
      <c r="K356" s="222"/>
      <c r="L356" s="227"/>
      <c r="M356" s="228"/>
      <c r="N356" s="229"/>
      <c r="O356" s="229"/>
      <c r="P356" s="229"/>
      <c r="Q356" s="229"/>
      <c r="R356" s="229"/>
      <c r="S356" s="229"/>
      <c r="T356" s="230"/>
      <c r="AT356" s="231" t="s">
        <v>175</v>
      </c>
      <c r="AU356" s="231" t="s">
        <v>88</v>
      </c>
      <c r="AV356" s="13" t="s">
        <v>88</v>
      </c>
      <c r="AW356" s="13" t="s">
        <v>33</v>
      </c>
      <c r="AX356" s="13" t="s">
        <v>78</v>
      </c>
      <c r="AY356" s="231" t="s">
        <v>164</v>
      </c>
    </row>
    <row r="357" spans="1:65" s="14" customFormat="1" ht="11.25">
      <c r="B357" s="232"/>
      <c r="C357" s="233"/>
      <c r="D357" s="217" t="s">
        <v>175</v>
      </c>
      <c r="E357" s="234" t="s">
        <v>1</v>
      </c>
      <c r="F357" s="235" t="s">
        <v>519</v>
      </c>
      <c r="G357" s="233"/>
      <c r="H357" s="234" t="s">
        <v>1</v>
      </c>
      <c r="I357" s="236"/>
      <c r="J357" s="233"/>
      <c r="K357" s="233"/>
      <c r="L357" s="237"/>
      <c r="M357" s="238"/>
      <c r="N357" s="239"/>
      <c r="O357" s="239"/>
      <c r="P357" s="239"/>
      <c r="Q357" s="239"/>
      <c r="R357" s="239"/>
      <c r="S357" s="239"/>
      <c r="T357" s="240"/>
      <c r="AT357" s="241" t="s">
        <v>175</v>
      </c>
      <c r="AU357" s="241" t="s">
        <v>88</v>
      </c>
      <c r="AV357" s="14" t="s">
        <v>86</v>
      </c>
      <c r="AW357" s="14" t="s">
        <v>33</v>
      </c>
      <c r="AX357" s="14" t="s">
        <v>78</v>
      </c>
      <c r="AY357" s="241" t="s">
        <v>164</v>
      </c>
    </row>
    <row r="358" spans="1:65" s="13" customFormat="1" ht="11.25">
      <c r="B358" s="221"/>
      <c r="C358" s="222"/>
      <c r="D358" s="217" t="s">
        <v>175</v>
      </c>
      <c r="E358" s="223" t="s">
        <v>1</v>
      </c>
      <c r="F358" s="224" t="s">
        <v>520</v>
      </c>
      <c r="G358" s="222"/>
      <c r="H358" s="225">
        <v>-235.48400000000001</v>
      </c>
      <c r="I358" s="226"/>
      <c r="J358" s="222"/>
      <c r="K358" s="222"/>
      <c r="L358" s="227"/>
      <c r="M358" s="228"/>
      <c r="N358" s="229"/>
      <c r="O358" s="229"/>
      <c r="P358" s="229"/>
      <c r="Q358" s="229"/>
      <c r="R358" s="229"/>
      <c r="S358" s="229"/>
      <c r="T358" s="230"/>
      <c r="AT358" s="231" t="s">
        <v>175</v>
      </c>
      <c r="AU358" s="231" t="s">
        <v>88</v>
      </c>
      <c r="AV358" s="13" t="s">
        <v>88</v>
      </c>
      <c r="AW358" s="13" t="s">
        <v>33</v>
      </c>
      <c r="AX358" s="13" t="s">
        <v>78</v>
      </c>
      <c r="AY358" s="231" t="s">
        <v>164</v>
      </c>
    </row>
    <row r="359" spans="1:65" s="15" customFormat="1" ht="11.25">
      <c r="B359" s="242"/>
      <c r="C359" s="243"/>
      <c r="D359" s="217" t="s">
        <v>175</v>
      </c>
      <c r="E359" s="244" t="s">
        <v>1</v>
      </c>
      <c r="F359" s="245" t="s">
        <v>207</v>
      </c>
      <c r="G359" s="243"/>
      <c r="H359" s="246">
        <v>158.352</v>
      </c>
      <c r="I359" s="247"/>
      <c r="J359" s="243"/>
      <c r="K359" s="243"/>
      <c r="L359" s="248"/>
      <c r="M359" s="249"/>
      <c r="N359" s="250"/>
      <c r="O359" s="250"/>
      <c r="P359" s="250"/>
      <c r="Q359" s="250"/>
      <c r="R359" s="250"/>
      <c r="S359" s="250"/>
      <c r="T359" s="251"/>
      <c r="AT359" s="252" t="s">
        <v>175</v>
      </c>
      <c r="AU359" s="252" t="s">
        <v>88</v>
      </c>
      <c r="AV359" s="15" t="s">
        <v>171</v>
      </c>
      <c r="AW359" s="15" t="s">
        <v>33</v>
      </c>
      <c r="AX359" s="15" t="s">
        <v>86</v>
      </c>
      <c r="AY359" s="252" t="s">
        <v>164</v>
      </c>
    </row>
    <row r="360" spans="1:65" s="2" customFormat="1" ht="36" customHeight="1">
      <c r="A360" s="35"/>
      <c r="B360" s="36"/>
      <c r="C360" s="204" t="s">
        <v>521</v>
      </c>
      <c r="D360" s="204" t="s">
        <v>166</v>
      </c>
      <c r="E360" s="205" t="s">
        <v>522</v>
      </c>
      <c r="F360" s="206" t="s">
        <v>523</v>
      </c>
      <c r="G360" s="207" t="s">
        <v>255</v>
      </c>
      <c r="H360" s="208">
        <v>293.83600000000001</v>
      </c>
      <c r="I360" s="209"/>
      <c r="J360" s="210">
        <f>ROUND(I360*H360,2)</f>
        <v>0</v>
      </c>
      <c r="K360" s="206" t="s">
        <v>170</v>
      </c>
      <c r="L360" s="40"/>
      <c r="M360" s="211" t="s">
        <v>1</v>
      </c>
      <c r="N360" s="212" t="s">
        <v>43</v>
      </c>
      <c r="O360" s="72"/>
      <c r="P360" s="213">
        <f>O360*H360</f>
        <v>0</v>
      </c>
      <c r="Q360" s="213">
        <v>1.3599999999999999E-2</v>
      </c>
      <c r="R360" s="213">
        <f>Q360*H360</f>
        <v>3.9961696</v>
      </c>
      <c r="S360" s="213">
        <v>0</v>
      </c>
      <c r="T360" s="214">
        <f>S360*H360</f>
        <v>0</v>
      </c>
      <c r="U360" s="35"/>
      <c r="V360" s="35"/>
      <c r="W360" s="35"/>
      <c r="X360" s="35"/>
      <c r="Y360" s="35"/>
      <c r="Z360" s="35"/>
      <c r="AA360" s="35"/>
      <c r="AB360" s="35"/>
      <c r="AC360" s="35"/>
      <c r="AD360" s="35"/>
      <c r="AE360" s="35"/>
      <c r="AR360" s="215" t="s">
        <v>171</v>
      </c>
      <c r="AT360" s="215" t="s">
        <v>166</v>
      </c>
      <c r="AU360" s="215" t="s">
        <v>88</v>
      </c>
      <c r="AY360" s="18" t="s">
        <v>164</v>
      </c>
      <c r="BE360" s="216">
        <f>IF(N360="základní",J360,0)</f>
        <v>0</v>
      </c>
      <c r="BF360" s="216">
        <f>IF(N360="snížená",J360,0)</f>
        <v>0</v>
      </c>
      <c r="BG360" s="216">
        <f>IF(N360="zákl. přenesená",J360,0)</f>
        <v>0</v>
      </c>
      <c r="BH360" s="216">
        <f>IF(N360="sníž. přenesená",J360,0)</f>
        <v>0</v>
      </c>
      <c r="BI360" s="216">
        <f>IF(N360="nulová",J360,0)</f>
        <v>0</v>
      </c>
      <c r="BJ360" s="18" t="s">
        <v>86</v>
      </c>
      <c r="BK360" s="216">
        <f>ROUND(I360*H360,2)</f>
        <v>0</v>
      </c>
      <c r="BL360" s="18" t="s">
        <v>171</v>
      </c>
      <c r="BM360" s="215" t="s">
        <v>524</v>
      </c>
    </row>
    <row r="361" spans="1:65" s="2" customFormat="1" ht="36" customHeight="1">
      <c r="A361" s="35"/>
      <c r="B361" s="36"/>
      <c r="C361" s="204" t="s">
        <v>525</v>
      </c>
      <c r="D361" s="204" t="s">
        <v>166</v>
      </c>
      <c r="E361" s="205" t="s">
        <v>526</v>
      </c>
      <c r="F361" s="206" t="s">
        <v>527</v>
      </c>
      <c r="G361" s="207" t="s">
        <v>255</v>
      </c>
      <c r="H361" s="208">
        <v>109.68300000000001</v>
      </c>
      <c r="I361" s="209"/>
      <c r="J361" s="210">
        <f>ROUND(I361*H361,2)</f>
        <v>0</v>
      </c>
      <c r="K361" s="206" t="s">
        <v>170</v>
      </c>
      <c r="L361" s="40"/>
      <c r="M361" s="211" t="s">
        <v>1</v>
      </c>
      <c r="N361" s="212" t="s">
        <v>43</v>
      </c>
      <c r="O361" s="72"/>
      <c r="P361" s="213">
        <f>O361*H361</f>
        <v>0</v>
      </c>
      <c r="Q361" s="213">
        <v>2.2000000000000001E-4</v>
      </c>
      <c r="R361" s="213">
        <f>Q361*H361</f>
        <v>2.4130260000000004E-2</v>
      </c>
      <c r="S361" s="213">
        <v>2E-3</v>
      </c>
      <c r="T361" s="214">
        <f>S361*H361</f>
        <v>0.21936600000000001</v>
      </c>
      <c r="U361" s="35"/>
      <c r="V361" s="35"/>
      <c r="W361" s="35"/>
      <c r="X361" s="35"/>
      <c r="Y361" s="35"/>
      <c r="Z361" s="35"/>
      <c r="AA361" s="35"/>
      <c r="AB361" s="35"/>
      <c r="AC361" s="35"/>
      <c r="AD361" s="35"/>
      <c r="AE361" s="35"/>
      <c r="AR361" s="215" t="s">
        <v>171</v>
      </c>
      <c r="AT361" s="215" t="s">
        <v>166</v>
      </c>
      <c r="AU361" s="215" t="s">
        <v>88</v>
      </c>
      <c r="AY361" s="18" t="s">
        <v>164</v>
      </c>
      <c r="BE361" s="216">
        <f>IF(N361="základní",J361,0)</f>
        <v>0</v>
      </c>
      <c r="BF361" s="216">
        <f>IF(N361="snížená",J361,0)</f>
        <v>0</v>
      </c>
      <c r="BG361" s="216">
        <f>IF(N361="zákl. přenesená",J361,0)</f>
        <v>0</v>
      </c>
      <c r="BH361" s="216">
        <f>IF(N361="sníž. přenesená",J361,0)</f>
        <v>0</v>
      </c>
      <c r="BI361" s="216">
        <f>IF(N361="nulová",J361,0)</f>
        <v>0</v>
      </c>
      <c r="BJ361" s="18" t="s">
        <v>86</v>
      </c>
      <c r="BK361" s="216">
        <f>ROUND(I361*H361,2)</f>
        <v>0</v>
      </c>
      <c r="BL361" s="18" t="s">
        <v>171</v>
      </c>
      <c r="BM361" s="215" t="s">
        <v>528</v>
      </c>
    </row>
    <row r="362" spans="1:65" s="14" customFormat="1" ht="11.25">
      <c r="B362" s="232"/>
      <c r="C362" s="233"/>
      <c r="D362" s="217" t="s">
        <v>175</v>
      </c>
      <c r="E362" s="234" t="s">
        <v>1</v>
      </c>
      <c r="F362" s="235" t="s">
        <v>529</v>
      </c>
      <c r="G362" s="233"/>
      <c r="H362" s="234" t="s">
        <v>1</v>
      </c>
      <c r="I362" s="236"/>
      <c r="J362" s="233"/>
      <c r="K362" s="233"/>
      <c r="L362" s="237"/>
      <c r="M362" s="238"/>
      <c r="N362" s="239"/>
      <c r="O362" s="239"/>
      <c r="P362" s="239"/>
      <c r="Q362" s="239"/>
      <c r="R362" s="239"/>
      <c r="S362" s="239"/>
      <c r="T362" s="240"/>
      <c r="AT362" s="241" t="s">
        <v>175</v>
      </c>
      <c r="AU362" s="241" t="s">
        <v>88</v>
      </c>
      <c r="AV362" s="14" t="s">
        <v>86</v>
      </c>
      <c r="AW362" s="14" t="s">
        <v>33</v>
      </c>
      <c r="AX362" s="14" t="s">
        <v>78</v>
      </c>
      <c r="AY362" s="241" t="s">
        <v>164</v>
      </c>
    </row>
    <row r="363" spans="1:65" s="13" customFormat="1" ht="11.25">
      <c r="B363" s="221"/>
      <c r="C363" s="222"/>
      <c r="D363" s="217" t="s">
        <v>175</v>
      </c>
      <c r="E363" s="223" t="s">
        <v>1</v>
      </c>
      <c r="F363" s="224" t="s">
        <v>530</v>
      </c>
      <c r="G363" s="222"/>
      <c r="H363" s="225">
        <v>109.68300000000001</v>
      </c>
      <c r="I363" s="226"/>
      <c r="J363" s="222"/>
      <c r="K363" s="222"/>
      <c r="L363" s="227"/>
      <c r="M363" s="228"/>
      <c r="N363" s="229"/>
      <c r="O363" s="229"/>
      <c r="P363" s="229"/>
      <c r="Q363" s="229"/>
      <c r="R363" s="229"/>
      <c r="S363" s="229"/>
      <c r="T363" s="230"/>
      <c r="AT363" s="231" t="s">
        <v>175</v>
      </c>
      <c r="AU363" s="231" t="s">
        <v>88</v>
      </c>
      <c r="AV363" s="13" t="s">
        <v>88</v>
      </c>
      <c r="AW363" s="13" t="s">
        <v>33</v>
      </c>
      <c r="AX363" s="13" t="s">
        <v>86</v>
      </c>
      <c r="AY363" s="231" t="s">
        <v>164</v>
      </c>
    </row>
    <row r="364" spans="1:65" s="2" customFormat="1" ht="48" customHeight="1">
      <c r="A364" s="35"/>
      <c r="B364" s="36"/>
      <c r="C364" s="204" t="s">
        <v>531</v>
      </c>
      <c r="D364" s="204" t="s">
        <v>166</v>
      </c>
      <c r="E364" s="205" t="s">
        <v>532</v>
      </c>
      <c r="F364" s="206" t="s">
        <v>533</v>
      </c>
      <c r="G364" s="207" t="s">
        <v>255</v>
      </c>
      <c r="H364" s="208">
        <v>111.479</v>
      </c>
      <c r="I364" s="209"/>
      <c r="J364" s="210">
        <f>ROUND(I364*H364,2)</f>
        <v>0</v>
      </c>
      <c r="K364" s="206" t="s">
        <v>170</v>
      </c>
      <c r="L364" s="40"/>
      <c r="M364" s="211" t="s">
        <v>1</v>
      </c>
      <c r="N364" s="212" t="s">
        <v>43</v>
      </c>
      <c r="O364" s="72"/>
      <c r="P364" s="213">
        <f>O364*H364</f>
        <v>0</v>
      </c>
      <c r="Q364" s="213">
        <v>9.3500000000000007E-3</v>
      </c>
      <c r="R364" s="213">
        <f>Q364*H364</f>
        <v>1.04232865</v>
      </c>
      <c r="S364" s="213">
        <v>0</v>
      </c>
      <c r="T364" s="214">
        <f>S364*H364</f>
        <v>0</v>
      </c>
      <c r="U364" s="35"/>
      <c r="V364" s="35"/>
      <c r="W364" s="35"/>
      <c r="X364" s="35"/>
      <c r="Y364" s="35"/>
      <c r="Z364" s="35"/>
      <c r="AA364" s="35"/>
      <c r="AB364" s="35"/>
      <c r="AC364" s="35"/>
      <c r="AD364" s="35"/>
      <c r="AE364" s="35"/>
      <c r="AR364" s="215" t="s">
        <v>171</v>
      </c>
      <c r="AT364" s="215" t="s">
        <v>166</v>
      </c>
      <c r="AU364" s="215" t="s">
        <v>88</v>
      </c>
      <c r="AY364" s="18" t="s">
        <v>164</v>
      </c>
      <c r="BE364" s="216">
        <f>IF(N364="základní",J364,0)</f>
        <v>0</v>
      </c>
      <c r="BF364" s="216">
        <f>IF(N364="snížená",J364,0)</f>
        <v>0</v>
      </c>
      <c r="BG364" s="216">
        <f>IF(N364="zákl. přenesená",J364,0)</f>
        <v>0</v>
      </c>
      <c r="BH364" s="216">
        <f>IF(N364="sníž. přenesená",J364,0)</f>
        <v>0</v>
      </c>
      <c r="BI364" s="216">
        <f>IF(N364="nulová",J364,0)</f>
        <v>0</v>
      </c>
      <c r="BJ364" s="18" t="s">
        <v>86</v>
      </c>
      <c r="BK364" s="216">
        <f>ROUND(I364*H364,2)</f>
        <v>0</v>
      </c>
      <c r="BL364" s="18" t="s">
        <v>171</v>
      </c>
      <c r="BM364" s="215" t="s">
        <v>534</v>
      </c>
    </row>
    <row r="365" spans="1:65" s="2" customFormat="1" ht="185.25">
      <c r="A365" s="35"/>
      <c r="B365" s="36"/>
      <c r="C365" s="37"/>
      <c r="D365" s="217" t="s">
        <v>173</v>
      </c>
      <c r="E365" s="37"/>
      <c r="F365" s="218" t="s">
        <v>535</v>
      </c>
      <c r="G365" s="37"/>
      <c r="H365" s="37"/>
      <c r="I365" s="116"/>
      <c r="J365" s="37"/>
      <c r="K365" s="37"/>
      <c r="L365" s="40"/>
      <c r="M365" s="219"/>
      <c r="N365" s="220"/>
      <c r="O365" s="72"/>
      <c r="P365" s="72"/>
      <c r="Q365" s="72"/>
      <c r="R365" s="72"/>
      <c r="S365" s="72"/>
      <c r="T365" s="73"/>
      <c r="U365" s="35"/>
      <c r="V365" s="35"/>
      <c r="W365" s="35"/>
      <c r="X365" s="35"/>
      <c r="Y365" s="35"/>
      <c r="Z365" s="35"/>
      <c r="AA365" s="35"/>
      <c r="AB365" s="35"/>
      <c r="AC365" s="35"/>
      <c r="AD365" s="35"/>
      <c r="AE365" s="35"/>
      <c r="AT365" s="18" t="s">
        <v>173</v>
      </c>
      <c r="AU365" s="18" t="s">
        <v>88</v>
      </c>
    </row>
    <row r="366" spans="1:65" s="14" customFormat="1" ht="11.25">
      <c r="B366" s="232"/>
      <c r="C366" s="233"/>
      <c r="D366" s="217" t="s">
        <v>175</v>
      </c>
      <c r="E366" s="234" t="s">
        <v>1</v>
      </c>
      <c r="F366" s="235" t="s">
        <v>536</v>
      </c>
      <c r="G366" s="233"/>
      <c r="H366" s="234" t="s">
        <v>1</v>
      </c>
      <c r="I366" s="236"/>
      <c r="J366" s="233"/>
      <c r="K366" s="233"/>
      <c r="L366" s="237"/>
      <c r="M366" s="238"/>
      <c r="N366" s="239"/>
      <c r="O366" s="239"/>
      <c r="P366" s="239"/>
      <c r="Q366" s="239"/>
      <c r="R366" s="239"/>
      <c r="S366" s="239"/>
      <c r="T366" s="240"/>
      <c r="AT366" s="241" t="s">
        <v>175</v>
      </c>
      <c r="AU366" s="241" t="s">
        <v>88</v>
      </c>
      <c r="AV366" s="14" t="s">
        <v>86</v>
      </c>
      <c r="AW366" s="14" t="s">
        <v>33</v>
      </c>
      <c r="AX366" s="14" t="s">
        <v>78</v>
      </c>
      <c r="AY366" s="241" t="s">
        <v>164</v>
      </c>
    </row>
    <row r="367" spans="1:65" s="14" customFormat="1" ht="11.25">
      <c r="B367" s="232"/>
      <c r="C367" s="233"/>
      <c r="D367" s="217" t="s">
        <v>175</v>
      </c>
      <c r="E367" s="234" t="s">
        <v>1</v>
      </c>
      <c r="F367" s="235" t="s">
        <v>537</v>
      </c>
      <c r="G367" s="233"/>
      <c r="H367" s="234" t="s">
        <v>1</v>
      </c>
      <c r="I367" s="236"/>
      <c r="J367" s="233"/>
      <c r="K367" s="233"/>
      <c r="L367" s="237"/>
      <c r="M367" s="238"/>
      <c r="N367" s="239"/>
      <c r="O367" s="239"/>
      <c r="P367" s="239"/>
      <c r="Q367" s="239"/>
      <c r="R367" s="239"/>
      <c r="S367" s="239"/>
      <c r="T367" s="240"/>
      <c r="AT367" s="241" t="s">
        <v>175</v>
      </c>
      <c r="AU367" s="241" t="s">
        <v>88</v>
      </c>
      <c r="AV367" s="14" t="s">
        <v>86</v>
      </c>
      <c r="AW367" s="14" t="s">
        <v>33</v>
      </c>
      <c r="AX367" s="14" t="s">
        <v>78</v>
      </c>
      <c r="AY367" s="241" t="s">
        <v>164</v>
      </c>
    </row>
    <row r="368" spans="1:65" s="13" customFormat="1" ht="11.25">
      <c r="B368" s="221"/>
      <c r="C368" s="222"/>
      <c r="D368" s="217" t="s">
        <v>175</v>
      </c>
      <c r="E368" s="223" t="s">
        <v>1</v>
      </c>
      <c r="F368" s="224" t="s">
        <v>538</v>
      </c>
      <c r="G368" s="222"/>
      <c r="H368" s="225">
        <v>51.3</v>
      </c>
      <c r="I368" s="226"/>
      <c r="J368" s="222"/>
      <c r="K368" s="222"/>
      <c r="L368" s="227"/>
      <c r="M368" s="228"/>
      <c r="N368" s="229"/>
      <c r="O368" s="229"/>
      <c r="P368" s="229"/>
      <c r="Q368" s="229"/>
      <c r="R368" s="229"/>
      <c r="S368" s="229"/>
      <c r="T368" s="230"/>
      <c r="AT368" s="231" t="s">
        <v>175</v>
      </c>
      <c r="AU368" s="231" t="s">
        <v>88</v>
      </c>
      <c r="AV368" s="13" t="s">
        <v>88</v>
      </c>
      <c r="AW368" s="13" t="s">
        <v>33</v>
      </c>
      <c r="AX368" s="13" t="s">
        <v>78</v>
      </c>
      <c r="AY368" s="231" t="s">
        <v>164</v>
      </c>
    </row>
    <row r="369" spans="1:65" s="14" customFormat="1" ht="11.25">
      <c r="B369" s="232"/>
      <c r="C369" s="233"/>
      <c r="D369" s="217" t="s">
        <v>175</v>
      </c>
      <c r="E369" s="234" t="s">
        <v>1</v>
      </c>
      <c r="F369" s="235" t="s">
        <v>539</v>
      </c>
      <c r="G369" s="233"/>
      <c r="H369" s="234" t="s">
        <v>1</v>
      </c>
      <c r="I369" s="236"/>
      <c r="J369" s="233"/>
      <c r="K369" s="233"/>
      <c r="L369" s="237"/>
      <c r="M369" s="238"/>
      <c r="N369" s="239"/>
      <c r="O369" s="239"/>
      <c r="P369" s="239"/>
      <c r="Q369" s="239"/>
      <c r="R369" s="239"/>
      <c r="S369" s="239"/>
      <c r="T369" s="240"/>
      <c r="AT369" s="241" t="s">
        <v>175</v>
      </c>
      <c r="AU369" s="241" t="s">
        <v>88</v>
      </c>
      <c r="AV369" s="14" t="s">
        <v>86</v>
      </c>
      <c r="AW369" s="14" t="s">
        <v>33</v>
      </c>
      <c r="AX369" s="14" t="s">
        <v>78</v>
      </c>
      <c r="AY369" s="241" t="s">
        <v>164</v>
      </c>
    </row>
    <row r="370" spans="1:65" s="13" customFormat="1" ht="11.25">
      <c r="B370" s="221"/>
      <c r="C370" s="222"/>
      <c r="D370" s="217" t="s">
        <v>175</v>
      </c>
      <c r="E370" s="223" t="s">
        <v>1</v>
      </c>
      <c r="F370" s="224" t="s">
        <v>540</v>
      </c>
      <c r="G370" s="222"/>
      <c r="H370" s="225">
        <v>20.138999999999999</v>
      </c>
      <c r="I370" s="226"/>
      <c r="J370" s="222"/>
      <c r="K370" s="222"/>
      <c r="L370" s="227"/>
      <c r="M370" s="228"/>
      <c r="N370" s="229"/>
      <c r="O370" s="229"/>
      <c r="P370" s="229"/>
      <c r="Q370" s="229"/>
      <c r="R370" s="229"/>
      <c r="S370" s="229"/>
      <c r="T370" s="230"/>
      <c r="AT370" s="231" t="s">
        <v>175</v>
      </c>
      <c r="AU370" s="231" t="s">
        <v>88</v>
      </c>
      <c r="AV370" s="13" t="s">
        <v>88</v>
      </c>
      <c r="AW370" s="13" t="s">
        <v>33</v>
      </c>
      <c r="AX370" s="13" t="s">
        <v>78</v>
      </c>
      <c r="AY370" s="231" t="s">
        <v>164</v>
      </c>
    </row>
    <row r="371" spans="1:65" s="13" customFormat="1" ht="11.25">
      <c r="B371" s="221"/>
      <c r="C371" s="222"/>
      <c r="D371" s="217" t="s">
        <v>175</v>
      </c>
      <c r="E371" s="223" t="s">
        <v>1</v>
      </c>
      <c r="F371" s="224" t="s">
        <v>541</v>
      </c>
      <c r="G371" s="222"/>
      <c r="H371" s="225">
        <v>40.04</v>
      </c>
      <c r="I371" s="226"/>
      <c r="J371" s="222"/>
      <c r="K371" s="222"/>
      <c r="L371" s="227"/>
      <c r="M371" s="228"/>
      <c r="N371" s="229"/>
      <c r="O371" s="229"/>
      <c r="P371" s="229"/>
      <c r="Q371" s="229"/>
      <c r="R371" s="229"/>
      <c r="S371" s="229"/>
      <c r="T371" s="230"/>
      <c r="AT371" s="231" t="s">
        <v>175</v>
      </c>
      <c r="AU371" s="231" t="s">
        <v>88</v>
      </c>
      <c r="AV371" s="13" t="s">
        <v>88</v>
      </c>
      <c r="AW371" s="13" t="s">
        <v>33</v>
      </c>
      <c r="AX371" s="13" t="s">
        <v>78</v>
      </c>
      <c r="AY371" s="231" t="s">
        <v>164</v>
      </c>
    </row>
    <row r="372" spans="1:65" s="15" customFormat="1" ht="11.25">
      <c r="B372" s="242"/>
      <c r="C372" s="243"/>
      <c r="D372" s="217" t="s">
        <v>175</v>
      </c>
      <c r="E372" s="244" t="s">
        <v>1</v>
      </c>
      <c r="F372" s="245" t="s">
        <v>207</v>
      </c>
      <c r="G372" s="243"/>
      <c r="H372" s="246">
        <v>111.47899999999998</v>
      </c>
      <c r="I372" s="247"/>
      <c r="J372" s="243"/>
      <c r="K372" s="243"/>
      <c r="L372" s="248"/>
      <c r="M372" s="249"/>
      <c r="N372" s="250"/>
      <c r="O372" s="250"/>
      <c r="P372" s="250"/>
      <c r="Q372" s="250"/>
      <c r="R372" s="250"/>
      <c r="S372" s="250"/>
      <c r="T372" s="251"/>
      <c r="AT372" s="252" t="s">
        <v>175</v>
      </c>
      <c r="AU372" s="252" t="s">
        <v>88</v>
      </c>
      <c r="AV372" s="15" t="s">
        <v>171</v>
      </c>
      <c r="AW372" s="15" t="s">
        <v>33</v>
      </c>
      <c r="AX372" s="15" t="s">
        <v>86</v>
      </c>
      <c r="AY372" s="252" t="s">
        <v>164</v>
      </c>
    </row>
    <row r="373" spans="1:65" s="2" customFormat="1" ht="24" customHeight="1">
      <c r="A373" s="35"/>
      <c r="B373" s="36"/>
      <c r="C373" s="265" t="s">
        <v>542</v>
      </c>
      <c r="D373" s="265" t="s">
        <v>420</v>
      </c>
      <c r="E373" s="266" t="s">
        <v>543</v>
      </c>
      <c r="F373" s="267" t="s">
        <v>544</v>
      </c>
      <c r="G373" s="268" t="s">
        <v>255</v>
      </c>
      <c r="H373" s="269">
        <v>113.709</v>
      </c>
      <c r="I373" s="270"/>
      <c r="J373" s="271">
        <f>ROUND(I373*H373,2)</f>
        <v>0</v>
      </c>
      <c r="K373" s="267" t="s">
        <v>170</v>
      </c>
      <c r="L373" s="272"/>
      <c r="M373" s="273" t="s">
        <v>1</v>
      </c>
      <c r="N373" s="274" t="s">
        <v>43</v>
      </c>
      <c r="O373" s="72"/>
      <c r="P373" s="213">
        <f>O373*H373</f>
        <v>0</v>
      </c>
      <c r="Q373" s="213">
        <v>4.0000000000000001E-3</v>
      </c>
      <c r="R373" s="213">
        <f>Q373*H373</f>
        <v>0.45483600000000002</v>
      </c>
      <c r="S373" s="213">
        <v>0</v>
      </c>
      <c r="T373" s="214">
        <f>S373*H373</f>
        <v>0</v>
      </c>
      <c r="U373" s="35"/>
      <c r="V373" s="35"/>
      <c r="W373" s="35"/>
      <c r="X373" s="35"/>
      <c r="Y373" s="35"/>
      <c r="Z373" s="35"/>
      <c r="AA373" s="35"/>
      <c r="AB373" s="35"/>
      <c r="AC373" s="35"/>
      <c r="AD373" s="35"/>
      <c r="AE373" s="35"/>
      <c r="AR373" s="215" t="s">
        <v>213</v>
      </c>
      <c r="AT373" s="215" t="s">
        <v>420</v>
      </c>
      <c r="AU373" s="215" t="s">
        <v>88</v>
      </c>
      <c r="AY373" s="18" t="s">
        <v>164</v>
      </c>
      <c r="BE373" s="216">
        <f>IF(N373="základní",J373,0)</f>
        <v>0</v>
      </c>
      <c r="BF373" s="216">
        <f>IF(N373="snížená",J373,0)</f>
        <v>0</v>
      </c>
      <c r="BG373" s="216">
        <f>IF(N373="zákl. přenesená",J373,0)</f>
        <v>0</v>
      </c>
      <c r="BH373" s="216">
        <f>IF(N373="sníž. přenesená",J373,0)</f>
        <v>0</v>
      </c>
      <c r="BI373" s="216">
        <f>IF(N373="nulová",J373,0)</f>
        <v>0</v>
      </c>
      <c r="BJ373" s="18" t="s">
        <v>86</v>
      </c>
      <c r="BK373" s="216">
        <f>ROUND(I373*H373,2)</f>
        <v>0</v>
      </c>
      <c r="BL373" s="18" t="s">
        <v>171</v>
      </c>
      <c r="BM373" s="215" t="s">
        <v>545</v>
      </c>
    </row>
    <row r="374" spans="1:65" s="13" customFormat="1" ht="11.25">
      <c r="B374" s="221"/>
      <c r="C374" s="222"/>
      <c r="D374" s="217" t="s">
        <v>175</v>
      </c>
      <c r="E374" s="222"/>
      <c r="F374" s="224" t="s">
        <v>546</v>
      </c>
      <c r="G374" s="222"/>
      <c r="H374" s="225">
        <v>113.709</v>
      </c>
      <c r="I374" s="226"/>
      <c r="J374" s="222"/>
      <c r="K374" s="222"/>
      <c r="L374" s="227"/>
      <c r="M374" s="228"/>
      <c r="N374" s="229"/>
      <c r="O374" s="229"/>
      <c r="P374" s="229"/>
      <c r="Q374" s="229"/>
      <c r="R374" s="229"/>
      <c r="S374" s="229"/>
      <c r="T374" s="230"/>
      <c r="AT374" s="231" t="s">
        <v>175</v>
      </c>
      <c r="AU374" s="231" t="s">
        <v>88</v>
      </c>
      <c r="AV374" s="13" t="s">
        <v>88</v>
      </c>
      <c r="AW374" s="13" t="s">
        <v>4</v>
      </c>
      <c r="AX374" s="13" t="s">
        <v>86</v>
      </c>
      <c r="AY374" s="231" t="s">
        <v>164</v>
      </c>
    </row>
    <row r="375" spans="1:65" s="2" customFormat="1" ht="24" customHeight="1">
      <c r="A375" s="35"/>
      <c r="B375" s="36"/>
      <c r="C375" s="204" t="s">
        <v>547</v>
      </c>
      <c r="D375" s="204" t="s">
        <v>166</v>
      </c>
      <c r="E375" s="205" t="s">
        <v>548</v>
      </c>
      <c r="F375" s="206" t="s">
        <v>549</v>
      </c>
      <c r="G375" s="207" t="s">
        <v>255</v>
      </c>
      <c r="H375" s="208">
        <v>65.031999999999996</v>
      </c>
      <c r="I375" s="209"/>
      <c r="J375" s="210">
        <f>ROUND(I375*H375,2)</f>
        <v>0</v>
      </c>
      <c r="K375" s="206" t="s">
        <v>170</v>
      </c>
      <c r="L375" s="40"/>
      <c r="M375" s="211" t="s">
        <v>1</v>
      </c>
      <c r="N375" s="212" t="s">
        <v>43</v>
      </c>
      <c r="O375" s="72"/>
      <c r="P375" s="213">
        <f>O375*H375</f>
        <v>0</v>
      </c>
      <c r="Q375" s="213">
        <v>1.4E-3</v>
      </c>
      <c r="R375" s="213">
        <f>Q375*H375</f>
        <v>9.1044799999999995E-2</v>
      </c>
      <c r="S375" s="213">
        <v>0</v>
      </c>
      <c r="T375" s="214">
        <f>S375*H375</f>
        <v>0</v>
      </c>
      <c r="U375" s="35"/>
      <c r="V375" s="35"/>
      <c r="W375" s="35"/>
      <c r="X375" s="35"/>
      <c r="Y375" s="35"/>
      <c r="Z375" s="35"/>
      <c r="AA375" s="35"/>
      <c r="AB375" s="35"/>
      <c r="AC375" s="35"/>
      <c r="AD375" s="35"/>
      <c r="AE375" s="35"/>
      <c r="AR375" s="215" t="s">
        <v>171</v>
      </c>
      <c r="AT375" s="215" t="s">
        <v>166</v>
      </c>
      <c r="AU375" s="215" t="s">
        <v>88</v>
      </c>
      <c r="AY375" s="18" t="s">
        <v>164</v>
      </c>
      <c r="BE375" s="216">
        <f>IF(N375="základní",J375,0)</f>
        <v>0</v>
      </c>
      <c r="BF375" s="216">
        <f>IF(N375="snížená",J375,0)</f>
        <v>0</v>
      </c>
      <c r="BG375" s="216">
        <f>IF(N375="zákl. přenesená",J375,0)</f>
        <v>0</v>
      </c>
      <c r="BH375" s="216">
        <f>IF(N375="sníž. přenesená",J375,0)</f>
        <v>0</v>
      </c>
      <c r="BI375" s="216">
        <f>IF(N375="nulová",J375,0)</f>
        <v>0</v>
      </c>
      <c r="BJ375" s="18" t="s">
        <v>86</v>
      </c>
      <c r="BK375" s="216">
        <f>ROUND(I375*H375,2)</f>
        <v>0</v>
      </c>
      <c r="BL375" s="18" t="s">
        <v>171</v>
      </c>
      <c r="BM375" s="215" t="s">
        <v>550</v>
      </c>
    </row>
    <row r="376" spans="1:65" s="2" customFormat="1" ht="29.25">
      <c r="A376" s="35"/>
      <c r="B376" s="36"/>
      <c r="C376" s="37"/>
      <c r="D376" s="217" t="s">
        <v>173</v>
      </c>
      <c r="E376" s="37"/>
      <c r="F376" s="218" t="s">
        <v>551</v>
      </c>
      <c r="G376" s="37"/>
      <c r="H376" s="37"/>
      <c r="I376" s="116"/>
      <c r="J376" s="37"/>
      <c r="K376" s="37"/>
      <c r="L376" s="40"/>
      <c r="M376" s="219"/>
      <c r="N376" s="220"/>
      <c r="O376" s="72"/>
      <c r="P376" s="72"/>
      <c r="Q376" s="72"/>
      <c r="R376" s="72"/>
      <c r="S376" s="72"/>
      <c r="T376" s="73"/>
      <c r="U376" s="35"/>
      <c r="V376" s="35"/>
      <c r="W376" s="35"/>
      <c r="X376" s="35"/>
      <c r="Y376" s="35"/>
      <c r="Z376" s="35"/>
      <c r="AA376" s="35"/>
      <c r="AB376" s="35"/>
      <c r="AC376" s="35"/>
      <c r="AD376" s="35"/>
      <c r="AE376" s="35"/>
      <c r="AT376" s="18" t="s">
        <v>173</v>
      </c>
      <c r="AU376" s="18" t="s">
        <v>88</v>
      </c>
    </row>
    <row r="377" spans="1:65" s="14" customFormat="1" ht="11.25">
      <c r="B377" s="232"/>
      <c r="C377" s="233"/>
      <c r="D377" s="217" t="s">
        <v>175</v>
      </c>
      <c r="E377" s="234" t="s">
        <v>1</v>
      </c>
      <c r="F377" s="235" t="s">
        <v>552</v>
      </c>
      <c r="G377" s="233"/>
      <c r="H377" s="234" t="s">
        <v>1</v>
      </c>
      <c r="I377" s="236"/>
      <c r="J377" s="233"/>
      <c r="K377" s="233"/>
      <c r="L377" s="237"/>
      <c r="M377" s="238"/>
      <c r="N377" s="239"/>
      <c r="O377" s="239"/>
      <c r="P377" s="239"/>
      <c r="Q377" s="239"/>
      <c r="R377" s="239"/>
      <c r="S377" s="239"/>
      <c r="T377" s="240"/>
      <c r="AT377" s="241" t="s">
        <v>175</v>
      </c>
      <c r="AU377" s="241" t="s">
        <v>88</v>
      </c>
      <c r="AV377" s="14" t="s">
        <v>86</v>
      </c>
      <c r="AW377" s="14" t="s">
        <v>33</v>
      </c>
      <c r="AX377" s="14" t="s">
        <v>78</v>
      </c>
      <c r="AY377" s="241" t="s">
        <v>164</v>
      </c>
    </row>
    <row r="378" spans="1:65" s="14" customFormat="1" ht="11.25">
      <c r="B378" s="232"/>
      <c r="C378" s="233"/>
      <c r="D378" s="217" t="s">
        <v>175</v>
      </c>
      <c r="E378" s="234" t="s">
        <v>1</v>
      </c>
      <c r="F378" s="235" t="s">
        <v>359</v>
      </c>
      <c r="G378" s="233"/>
      <c r="H378" s="234" t="s">
        <v>1</v>
      </c>
      <c r="I378" s="236"/>
      <c r="J378" s="233"/>
      <c r="K378" s="233"/>
      <c r="L378" s="237"/>
      <c r="M378" s="238"/>
      <c r="N378" s="239"/>
      <c r="O378" s="239"/>
      <c r="P378" s="239"/>
      <c r="Q378" s="239"/>
      <c r="R378" s="239"/>
      <c r="S378" s="239"/>
      <c r="T378" s="240"/>
      <c r="AT378" s="241" t="s">
        <v>175</v>
      </c>
      <c r="AU378" s="241" t="s">
        <v>88</v>
      </c>
      <c r="AV378" s="14" t="s">
        <v>86</v>
      </c>
      <c r="AW378" s="14" t="s">
        <v>33</v>
      </c>
      <c r="AX378" s="14" t="s">
        <v>78</v>
      </c>
      <c r="AY378" s="241" t="s">
        <v>164</v>
      </c>
    </row>
    <row r="379" spans="1:65" s="13" customFormat="1" ht="11.25">
      <c r="B379" s="221"/>
      <c r="C379" s="222"/>
      <c r="D379" s="217" t="s">
        <v>175</v>
      </c>
      <c r="E379" s="223" t="s">
        <v>1</v>
      </c>
      <c r="F379" s="224" t="s">
        <v>553</v>
      </c>
      <c r="G379" s="222"/>
      <c r="H379" s="225">
        <v>34.64</v>
      </c>
      <c r="I379" s="226"/>
      <c r="J379" s="222"/>
      <c r="K379" s="222"/>
      <c r="L379" s="227"/>
      <c r="M379" s="228"/>
      <c r="N379" s="229"/>
      <c r="O379" s="229"/>
      <c r="P379" s="229"/>
      <c r="Q379" s="229"/>
      <c r="R379" s="229"/>
      <c r="S379" s="229"/>
      <c r="T379" s="230"/>
      <c r="AT379" s="231" t="s">
        <v>175</v>
      </c>
      <c r="AU379" s="231" t="s">
        <v>88</v>
      </c>
      <c r="AV379" s="13" t="s">
        <v>88</v>
      </c>
      <c r="AW379" s="13" t="s">
        <v>33</v>
      </c>
      <c r="AX379" s="13" t="s">
        <v>78</v>
      </c>
      <c r="AY379" s="231" t="s">
        <v>164</v>
      </c>
    </row>
    <row r="380" spans="1:65" s="14" customFormat="1" ht="11.25">
      <c r="B380" s="232"/>
      <c r="C380" s="233"/>
      <c r="D380" s="217" t="s">
        <v>175</v>
      </c>
      <c r="E380" s="234" t="s">
        <v>1</v>
      </c>
      <c r="F380" s="235" t="s">
        <v>361</v>
      </c>
      <c r="G380" s="233"/>
      <c r="H380" s="234" t="s">
        <v>1</v>
      </c>
      <c r="I380" s="236"/>
      <c r="J380" s="233"/>
      <c r="K380" s="233"/>
      <c r="L380" s="237"/>
      <c r="M380" s="238"/>
      <c r="N380" s="239"/>
      <c r="O380" s="239"/>
      <c r="P380" s="239"/>
      <c r="Q380" s="239"/>
      <c r="R380" s="239"/>
      <c r="S380" s="239"/>
      <c r="T380" s="240"/>
      <c r="AT380" s="241" t="s">
        <v>175</v>
      </c>
      <c r="AU380" s="241" t="s">
        <v>88</v>
      </c>
      <c r="AV380" s="14" t="s">
        <v>86</v>
      </c>
      <c r="AW380" s="14" t="s">
        <v>33</v>
      </c>
      <c r="AX380" s="14" t="s">
        <v>78</v>
      </c>
      <c r="AY380" s="241" t="s">
        <v>164</v>
      </c>
    </row>
    <row r="381" spans="1:65" s="13" customFormat="1" ht="11.25">
      <c r="B381" s="221"/>
      <c r="C381" s="222"/>
      <c r="D381" s="217" t="s">
        <v>175</v>
      </c>
      <c r="E381" s="223" t="s">
        <v>1</v>
      </c>
      <c r="F381" s="224" t="s">
        <v>554</v>
      </c>
      <c r="G381" s="222"/>
      <c r="H381" s="225">
        <v>30.391999999999999</v>
      </c>
      <c r="I381" s="226"/>
      <c r="J381" s="222"/>
      <c r="K381" s="222"/>
      <c r="L381" s="227"/>
      <c r="M381" s="228"/>
      <c r="N381" s="229"/>
      <c r="O381" s="229"/>
      <c r="P381" s="229"/>
      <c r="Q381" s="229"/>
      <c r="R381" s="229"/>
      <c r="S381" s="229"/>
      <c r="T381" s="230"/>
      <c r="AT381" s="231" t="s">
        <v>175</v>
      </c>
      <c r="AU381" s="231" t="s">
        <v>88</v>
      </c>
      <c r="AV381" s="13" t="s">
        <v>88</v>
      </c>
      <c r="AW381" s="13" t="s">
        <v>33</v>
      </c>
      <c r="AX381" s="13" t="s">
        <v>78</v>
      </c>
      <c r="AY381" s="231" t="s">
        <v>164</v>
      </c>
    </row>
    <row r="382" spans="1:65" s="15" customFormat="1" ht="11.25">
      <c r="B382" s="242"/>
      <c r="C382" s="243"/>
      <c r="D382" s="217" t="s">
        <v>175</v>
      </c>
      <c r="E382" s="244" t="s">
        <v>1</v>
      </c>
      <c r="F382" s="245" t="s">
        <v>207</v>
      </c>
      <c r="G382" s="243"/>
      <c r="H382" s="246">
        <v>65.031999999999996</v>
      </c>
      <c r="I382" s="247"/>
      <c r="J382" s="243"/>
      <c r="K382" s="243"/>
      <c r="L382" s="248"/>
      <c r="M382" s="249"/>
      <c r="N382" s="250"/>
      <c r="O382" s="250"/>
      <c r="P382" s="250"/>
      <c r="Q382" s="250"/>
      <c r="R382" s="250"/>
      <c r="S382" s="250"/>
      <c r="T382" s="251"/>
      <c r="AT382" s="252" t="s">
        <v>175</v>
      </c>
      <c r="AU382" s="252" t="s">
        <v>88</v>
      </c>
      <c r="AV382" s="15" t="s">
        <v>171</v>
      </c>
      <c r="AW382" s="15" t="s">
        <v>33</v>
      </c>
      <c r="AX382" s="15" t="s">
        <v>86</v>
      </c>
      <c r="AY382" s="252" t="s">
        <v>164</v>
      </c>
    </row>
    <row r="383" spans="1:65" s="2" customFormat="1" ht="24" customHeight="1">
      <c r="A383" s="35"/>
      <c r="B383" s="36"/>
      <c r="C383" s="204" t="s">
        <v>555</v>
      </c>
      <c r="D383" s="204" t="s">
        <v>166</v>
      </c>
      <c r="E383" s="205" t="s">
        <v>556</v>
      </c>
      <c r="F383" s="206" t="s">
        <v>557</v>
      </c>
      <c r="G383" s="207" t="s">
        <v>255</v>
      </c>
      <c r="H383" s="208">
        <v>78</v>
      </c>
      <c r="I383" s="209"/>
      <c r="J383" s="210">
        <f>ROUND(I383*H383,2)</f>
        <v>0</v>
      </c>
      <c r="K383" s="206" t="s">
        <v>170</v>
      </c>
      <c r="L383" s="40"/>
      <c r="M383" s="211" t="s">
        <v>1</v>
      </c>
      <c r="N383" s="212" t="s">
        <v>43</v>
      </c>
      <c r="O383" s="72"/>
      <c r="P383" s="213">
        <f>O383*H383</f>
        <v>0</v>
      </c>
      <c r="Q383" s="213">
        <v>0.11219999999999999</v>
      </c>
      <c r="R383" s="213">
        <f>Q383*H383</f>
        <v>8.7515999999999998</v>
      </c>
      <c r="S383" s="213">
        <v>0</v>
      </c>
      <c r="T383" s="214">
        <f>S383*H383</f>
        <v>0</v>
      </c>
      <c r="U383" s="35"/>
      <c r="V383" s="35"/>
      <c r="W383" s="35"/>
      <c r="X383" s="35"/>
      <c r="Y383" s="35"/>
      <c r="Z383" s="35"/>
      <c r="AA383" s="35"/>
      <c r="AB383" s="35"/>
      <c r="AC383" s="35"/>
      <c r="AD383" s="35"/>
      <c r="AE383" s="35"/>
      <c r="AR383" s="215" t="s">
        <v>171</v>
      </c>
      <c r="AT383" s="215" t="s">
        <v>166</v>
      </c>
      <c r="AU383" s="215" t="s">
        <v>88</v>
      </c>
      <c r="AY383" s="18" t="s">
        <v>164</v>
      </c>
      <c r="BE383" s="216">
        <f>IF(N383="základní",J383,0)</f>
        <v>0</v>
      </c>
      <c r="BF383" s="216">
        <f>IF(N383="snížená",J383,0)</f>
        <v>0</v>
      </c>
      <c r="BG383" s="216">
        <f>IF(N383="zákl. přenesená",J383,0)</f>
        <v>0</v>
      </c>
      <c r="BH383" s="216">
        <f>IF(N383="sníž. přenesená",J383,0)</f>
        <v>0</v>
      </c>
      <c r="BI383" s="216">
        <f>IF(N383="nulová",J383,0)</f>
        <v>0</v>
      </c>
      <c r="BJ383" s="18" t="s">
        <v>86</v>
      </c>
      <c r="BK383" s="216">
        <f>ROUND(I383*H383,2)</f>
        <v>0</v>
      </c>
      <c r="BL383" s="18" t="s">
        <v>171</v>
      </c>
      <c r="BM383" s="215" t="s">
        <v>558</v>
      </c>
    </row>
    <row r="384" spans="1:65" s="14" customFormat="1" ht="11.25">
      <c r="B384" s="232"/>
      <c r="C384" s="233"/>
      <c r="D384" s="217" t="s">
        <v>175</v>
      </c>
      <c r="E384" s="234" t="s">
        <v>1</v>
      </c>
      <c r="F384" s="235" t="s">
        <v>559</v>
      </c>
      <c r="G384" s="233"/>
      <c r="H384" s="234" t="s">
        <v>1</v>
      </c>
      <c r="I384" s="236"/>
      <c r="J384" s="233"/>
      <c r="K384" s="233"/>
      <c r="L384" s="237"/>
      <c r="M384" s="238"/>
      <c r="N384" s="239"/>
      <c r="O384" s="239"/>
      <c r="P384" s="239"/>
      <c r="Q384" s="239"/>
      <c r="R384" s="239"/>
      <c r="S384" s="239"/>
      <c r="T384" s="240"/>
      <c r="AT384" s="241" t="s">
        <v>175</v>
      </c>
      <c r="AU384" s="241" t="s">
        <v>88</v>
      </c>
      <c r="AV384" s="14" t="s">
        <v>86</v>
      </c>
      <c r="AW384" s="14" t="s">
        <v>33</v>
      </c>
      <c r="AX384" s="14" t="s">
        <v>78</v>
      </c>
      <c r="AY384" s="241" t="s">
        <v>164</v>
      </c>
    </row>
    <row r="385" spans="1:65" s="13" customFormat="1" ht="11.25">
      <c r="B385" s="221"/>
      <c r="C385" s="222"/>
      <c r="D385" s="217" t="s">
        <v>175</v>
      </c>
      <c r="E385" s="223" t="s">
        <v>1</v>
      </c>
      <c r="F385" s="224" t="s">
        <v>560</v>
      </c>
      <c r="G385" s="222"/>
      <c r="H385" s="225">
        <v>22.4</v>
      </c>
      <c r="I385" s="226"/>
      <c r="J385" s="222"/>
      <c r="K385" s="222"/>
      <c r="L385" s="227"/>
      <c r="M385" s="228"/>
      <c r="N385" s="229"/>
      <c r="O385" s="229"/>
      <c r="P385" s="229"/>
      <c r="Q385" s="229"/>
      <c r="R385" s="229"/>
      <c r="S385" s="229"/>
      <c r="T385" s="230"/>
      <c r="AT385" s="231" t="s">
        <v>175</v>
      </c>
      <c r="AU385" s="231" t="s">
        <v>88</v>
      </c>
      <c r="AV385" s="13" t="s">
        <v>88</v>
      </c>
      <c r="AW385" s="13" t="s">
        <v>33</v>
      </c>
      <c r="AX385" s="13" t="s">
        <v>78</v>
      </c>
      <c r="AY385" s="231" t="s">
        <v>164</v>
      </c>
    </row>
    <row r="386" spans="1:65" s="14" customFormat="1" ht="11.25">
      <c r="B386" s="232"/>
      <c r="C386" s="233"/>
      <c r="D386" s="217" t="s">
        <v>175</v>
      </c>
      <c r="E386" s="234" t="s">
        <v>1</v>
      </c>
      <c r="F386" s="235" t="s">
        <v>561</v>
      </c>
      <c r="G386" s="233"/>
      <c r="H386" s="234" t="s">
        <v>1</v>
      </c>
      <c r="I386" s="236"/>
      <c r="J386" s="233"/>
      <c r="K386" s="233"/>
      <c r="L386" s="237"/>
      <c r="M386" s="238"/>
      <c r="N386" s="239"/>
      <c r="O386" s="239"/>
      <c r="P386" s="239"/>
      <c r="Q386" s="239"/>
      <c r="R386" s="239"/>
      <c r="S386" s="239"/>
      <c r="T386" s="240"/>
      <c r="AT386" s="241" t="s">
        <v>175</v>
      </c>
      <c r="AU386" s="241" t="s">
        <v>88</v>
      </c>
      <c r="AV386" s="14" t="s">
        <v>86</v>
      </c>
      <c r="AW386" s="14" t="s">
        <v>33</v>
      </c>
      <c r="AX386" s="14" t="s">
        <v>78</v>
      </c>
      <c r="AY386" s="241" t="s">
        <v>164</v>
      </c>
    </row>
    <row r="387" spans="1:65" s="13" customFormat="1" ht="11.25">
      <c r="B387" s="221"/>
      <c r="C387" s="222"/>
      <c r="D387" s="217" t="s">
        <v>175</v>
      </c>
      <c r="E387" s="223" t="s">
        <v>1</v>
      </c>
      <c r="F387" s="224" t="s">
        <v>562</v>
      </c>
      <c r="G387" s="222"/>
      <c r="H387" s="225">
        <v>55.6</v>
      </c>
      <c r="I387" s="226"/>
      <c r="J387" s="222"/>
      <c r="K387" s="222"/>
      <c r="L387" s="227"/>
      <c r="M387" s="228"/>
      <c r="N387" s="229"/>
      <c r="O387" s="229"/>
      <c r="P387" s="229"/>
      <c r="Q387" s="229"/>
      <c r="R387" s="229"/>
      <c r="S387" s="229"/>
      <c r="T387" s="230"/>
      <c r="AT387" s="231" t="s">
        <v>175</v>
      </c>
      <c r="AU387" s="231" t="s">
        <v>88</v>
      </c>
      <c r="AV387" s="13" t="s">
        <v>88</v>
      </c>
      <c r="AW387" s="13" t="s">
        <v>33</v>
      </c>
      <c r="AX387" s="13" t="s">
        <v>78</v>
      </c>
      <c r="AY387" s="231" t="s">
        <v>164</v>
      </c>
    </row>
    <row r="388" spans="1:65" s="15" customFormat="1" ht="11.25">
      <c r="B388" s="242"/>
      <c r="C388" s="243"/>
      <c r="D388" s="217" t="s">
        <v>175</v>
      </c>
      <c r="E388" s="244" t="s">
        <v>1</v>
      </c>
      <c r="F388" s="245" t="s">
        <v>207</v>
      </c>
      <c r="G388" s="243"/>
      <c r="H388" s="246">
        <v>78</v>
      </c>
      <c r="I388" s="247"/>
      <c r="J388" s="243"/>
      <c r="K388" s="243"/>
      <c r="L388" s="248"/>
      <c r="M388" s="249"/>
      <c r="N388" s="250"/>
      <c r="O388" s="250"/>
      <c r="P388" s="250"/>
      <c r="Q388" s="250"/>
      <c r="R388" s="250"/>
      <c r="S388" s="250"/>
      <c r="T388" s="251"/>
      <c r="AT388" s="252" t="s">
        <v>175</v>
      </c>
      <c r="AU388" s="252" t="s">
        <v>88</v>
      </c>
      <c r="AV388" s="15" t="s">
        <v>171</v>
      </c>
      <c r="AW388" s="15" t="s">
        <v>33</v>
      </c>
      <c r="AX388" s="15" t="s">
        <v>86</v>
      </c>
      <c r="AY388" s="252" t="s">
        <v>164</v>
      </c>
    </row>
    <row r="389" spans="1:65" s="2" customFormat="1" ht="36" customHeight="1">
      <c r="A389" s="35"/>
      <c r="B389" s="36"/>
      <c r="C389" s="204" t="s">
        <v>563</v>
      </c>
      <c r="D389" s="204" t="s">
        <v>166</v>
      </c>
      <c r="E389" s="205" t="s">
        <v>564</v>
      </c>
      <c r="F389" s="206" t="s">
        <v>565</v>
      </c>
      <c r="G389" s="207" t="s">
        <v>255</v>
      </c>
      <c r="H389" s="208">
        <v>200.8</v>
      </c>
      <c r="I389" s="209"/>
      <c r="J389" s="210">
        <f>ROUND(I389*H389,2)</f>
        <v>0</v>
      </c>
      <c r="K389" s="206" t="s">
        <v>170</v>
      </c>
      <c r="L389" s="40"/>
      <c r="M389" s="211" t="s">
        <v>1</v>
      </c>
      <c r="N389" s="212" t="s">
        <v>43</v>
      </c>
      <c r="O389" s="72"/>
      <c r="P389" s="213">
        <f>O389*H389</f>
        <v>0</v>
      </c>
      <c r="Q389" s="213">
        <v>1.1220000000000001E-2</v>
      </c>
      <c r="R389" s="213">
        <f>Q389*H389</f>
        <v>2.2529760000000003</v>
      </c>
      <c r="S389" s="213">
        <v>0</v>
      </c>
      <c r="T389" s="214">
        <f>S389*H389</f>
        <v>0</v>
      </c>
      <c r="U389" s="35"/>
      <c r="V389" s="35"/>
      <c r="W389" s="35"/>
      <c r="X389" s="35"/>
      <c r="Y389" s="35"/>
      <c r="Z389" s="35"/>
      <c r="AA389" s="35"/>
      <c r="AB389" s="35"/>
      <c r="AC389" s="35"/>
      <c r="AD389" s="35"/>
      <c r="AE389" s="35"/>
      <c r="AR389" s="215" t="s">
        <v>171</v>
      </c>
      <c r="AT389" s="215" t="s">
        <v>166</v>
      </c>
      <c r="AU389" s="215" t="s">
        <v>88</v>
      </c>
      <c r="AY389" s="18" t="s">
        <v>164</v>
      </c>
      <c r="BE389" s="216">
        <f>IF(N389="základní",J389,0)</f>
        <v>0</v>
      </c>
      <c r="BF389" s="216">
        <f>IF(N389="snížená",J389,0)</f>
        <v>0</v>
      </c>
      <c r="BG389" s="216">
        <f>IF(N389="zákl. přenesená",J389,0)</f>
        <v>0</v>
      </c>
      <c r="BH389" s="216">
        <f>IF(N389="sníž. přenesená",J389,0)</f>
        <v>0</v>
      </c>
      <c r="BI389" s="216">
        <f>IF(N389="nulová",J389,0)</f>
        <v>0</v>
      </c>
      <c r="BJ389" s="18" t="s">
        <v>86</v>
      </c>
      <c r="BK389" s="216">
        <f>ROUND(I389*H389,2)</f>
        <v>0</v>
      </c>
      <c r="BL389" s="18" t="s">
        <v>171</v>
      </c>
      <c r="BM389" s="215" t="s">
        <v>566</v>
      </c>
    </row>
    <row r="390" spans="1:65" s="14" customFormat="1" ht="11.25">
      <c r="B390" s="232"/>
      <c r="C390" s="233"/>
      <c r="D390" s="217" t="s">
        <v>175</v>
      </c>
      <c r="E390" s="234" t="s">
        <v>1</v>
      </c>
      <c r="F390" s="235" t="s">
        <v>567</v>
      </c>
      <c r="G390" s="233"/>
      <c r="H390" s="234" t="s">
        <v>1</v>
      </c>
      <c r="I390" s="236"/>
      <c r="J390" s="233"/>
      <c r="K390" s="233"/>
      <c r="L390" s="237"/>
      <c r="M390" s="238"/>
      <c r="N390" s="239"/>
      <c r="O390" s="239"/>
      <c r="P390" s="239"/>
      <c r="Q390" s="239"/>
      <c r="R390" s="239"/>
      <c r="S390" s="239"/>
      <c r="T390" s="240"/>
      <c r="AT390" s="241" t="s">
        <v>175</v>
      </c>
      <c r="AU390" s="241" t="s">
        <v>88</v>
      </c>
      <c r="AV390" s="14" t="s">
        <v>86</v>
      </c>
      <c r="AW390" s="14" t="s">
        <v>33</v>
      </c>
      <c r="AX390" s="14" t="s">
        <v>78</v>
      </c>
      <c r="AY390" s="241" t="s">
        <v>164</v>
      </c>
    </row>
    <row r="391" spans="1:65" s="13" customFormat="1" ht="11.25">
      <c r="B391" s="221"/>
      <c r="C391" s="222"/>
      <c r="D391" s="217" t="s">
        <v>175</v>
      </c>
      <c r="E391" s="223" t="s">
        <v>1</v>
      </c>
      <c r="F391" s="224" t="s">
        <v>568</v>
      </c>
      <c r="G391" s="222"/>
      <c r="H391" s="225">
        <v>89.6</v>
      </c>
      <c r="I391" s="226"/>
      <c r="J391" s="222"/>
      <c r="K391" s="222"/>
      <c r="L391" s="227"/>
      <c r="M391" s="228"/>
      <c r="N391" s="229"/>
      <c r="O391" s="229"/>
      <c r="P391" s="229"/>
      <c r="Q391" s="229"/>
      <c r="R391" s="229"/>
      <c r="S391" s="229"/>
      <c r="T391" s="230"/>
      <c r="AT391" s="231" t="s">
        <v>175</v>
      </c>
      <c r="AU391" s="231" t="s">
        <v>88</v>
      </c>
      <c r="AV391" s="13" t="s">
        <v>88</v>
      </c>
      <c r="AW391" s="13" t="s">
        <v>33</v>
      </c>
      <c r="AX391" s="13" t="s">
        <v>78</v>
      </c>
      <c r="AY391" s="231" t="s">
        <v>164</v>
      </c>
    </row>
    <row r="392" spans="1:65" s="14" customFormat="1" ht="11.25">
      <c r="B392" s="232"/>
      <c r="C392" s="233"/>
      <c r="D392" s="217" t="s">
        <v>175</v>
      </c>
      <c r="E392" s="234" t="s">
        <v>1</v>
      </c>
      <c r="F392" s="235" t="s">
        <v>569</v>
      </c>
      <c r="G392" s="233"/>
      <c r="H392" s="234" t="s">
        <v>1</v>
      </c>
      <c r="I392" s="236"/>
      <c r="J392" s="233"/>
      <c r="K392" s="233"/>
      <c r="L392" s="237"/>
      <c r="M392" s="238"/>
      <c r="N392" s="239"/>
      <c r="O392" s="239"/>
      <c r="P392" s="239"/>
      <c r="Q392" s="239"/>
      <c r="R392" s="239"/>
      <c r="S392" s="239"/>
      <c r="T392" s="240"/>
      <c r="AT392" s="241" t="s">
        <v>175</v>
      </c>
      <c r="AU392" s="241" t="s">
        <v>88</v>
      </c>
      <c r="AV392" s="14" t="s">
        <v>86</v>
      </c>
      <c r="AW392" s="14" t="s">
        <v>33</v>
      </c>
      <c r="AX392" s="14" t="s">
        <v>78</v>
      </c>
      <c r="AY392" s="241" t="s">
        <v>164</v>
      </c>
    </row>
    <row r="393" spans="1:65" s="13" customFormat="1" ht="11.25">
      <c r="B393" s="221"/>
      <c r="C393" s="222"/>
      <c r="D393" s="217" t="s">
        <v>175</v>
      </c>
      <c r="E393" s="223" t="s">
        <v>1</v>
      </c>
      <c r="F393" s="224" t="s">
        <v>570</v>
      </c>
      <c r="G393" s="222"/>
      <c r="H393" s="225">
        <v>111.2</v>
      </c>
      <c r="I393" s="226"/>
      <c r="J393" s="222"/>
      <c r="K393" s="222"/>
      <c r="L393" s="227"/>
      <c r="M393" s="228"/>
      <c r="N393" s="229"/>
      <c r="O393" s="229"/>
      <c r="P393" s="229"/>
      <c r="Q393" s="229"/>
      <c r="R393" s="229"/>
      <c r="S393" s="229"/>
      <c r="T393" s="230"/>
      <c r="AT393" s="231" t="s">
        <v>175</v>
      </c>
      <c r="AU393" s="231" t="s">
        <v>88</v>
      </c>
      <c r="AV393" s="13" t="s">
        <v>88</v>
      </c>
      <c r="AW393" s="13" t="s">
        <v>33</v>
      </c>
      <c r="AX393" s="13" t="s">
        <v>78</v>
      </c>
      <c r="AY393" s="231" t="s">
        <v>164</v>
      </c>
    </row>
    <row r="394" spans="1:65" s="15" customFormat="1" ht="11.25">
      <c r="B394" s="242"/>
      <c r="C394" s="243"/>
      <c r="D394" s="217" t="s">
        <v>175</v>
      </c>
      <c r="E394" s="244" t="s">
        <v>1</v>
      </c>
      <c r="F394" s="245" t="s">
        <v>207</v>
      </c>
      <c r="G394" s="243"/>
      <c r="H394" s="246">
        <v>200.8</v>
      </c>
      <c r="I394" s="247"/>
      <c r="J394" s="243"/>
      <c r="K394" s="243"/>
      <c r="L394" s="248"/>
      <c r="M394" s="249"/>
      <c r="N394" s="250"/>
      <c r="O394" s="250"/>
      <c r="P394" s="250"/>
      <c r="Q394" s="250"/>
      <c r="R394" s="250"/>
      <c r="S394" s="250"/>
      <c r="T394" s="251"/>
      <c r="AT394" s="252" t="s">
        <v>175</v>
      </c>
      <c r="AU394" s="252" t="s">
        <v>88</v>
      </c>
      <c r="AV394" s="15" t="s">
        <v>171</v>
      </c>
      <c r="AW394" s="15" t="s">
        <v>33</v>
      </c>
      <c r="AX394" s="15" t="s">
        <v>86</v>
      </c>
      <c r="AY394" s="252" t="s">
        <v>164</v>
      </c>
    </row>
    <row r="395" spans="1:65" s="2" customFormat="1" ht="36" customHeight="1">
      <c r="A395" s="35"/>
      <c r="B395" s="36"/>
      <c r="C395" s="204" t="s">
        <v>571</v>
      </c>
      <c r="D395" s="204" t="s">
        <v>166</v>
      </c>
      <c r="E395" s="205" t="s">
        <v>572</v>
      </c>
      <c r="F395" s="206" t="s">
        <v>573</v>
      </c>
      <c r="G395" s="207" t="s">
        <v>395</v>
      </c>
      <c r="H395" s="208">
        <v>6</v>
      </c>
      <c r="I395" s="209"/>
      <c r="J395" s="210">
        <f>ROUND(I395*H395,2)</f>
        <v>0</v>
      </c>
      <c r="K395" s="206" t="s">
        <v>170</v>
      </c>
      <c r="L395" s="40"/>
      <c r="M395" s="211" t="s">
        <v>1</v>
      </c>
      <c r="N395" s="212" t="s">
        <v>43</v>
      </c>
      <c r="O395" s="72"/>
      <c r="P395" s="213">
        <f>O395*H395</f>
        <v>0</v>
      </c>
      <c r="Q395" s="213">
        <v>4.8000000000000001E-4</v>
      </c>
      <c r="R395" s="213">
        <f>Q395*H395</f>
        <v>2.8800000000000002E-3</v>
      </c>
      <c r="S395" s="213">
        <v>0</v>
      </c>
      <c r="T395" s="214">
        <f>S395*H395</f>
        <v>0</v>
      </c>
      <c r="U395" s="35"/>
      <c r="V395" s="35"/>
      <c r="W395" s="35"/>
      <c r="X395" s="35"/>
      <c r="Y395" s="35"/>
      <c r="Z395" s="35"/>
      <c r="AA395" s="35"/>
      <c r="AB395" s="35"/>
      <c r="AC395" s="35"/>
      <c r="AD395" s="35"/>
      <c r="AE395" s="35"/>
      <c r="AR395" s="215" t="s">
        <v>171</v>
      </c>
      <c r="AT395" s="215" t="s">
        <v>166</v>
      </c>
      <c r="AU395" s="215" t="s">
        <v>88</v>
      </c>
      <c r="AY395" s="18" t="s">
        <v>164</v>
      </c>
      <c r="BE395" s="216">
        <f>IF(N395="základní",J395,0)</f>
        <v>0</v>
      </c>
      <c r="BF395" s="216">
        <f>IF(N395="snížená",J395,0)</f>
        <v>0</v>
      </c>
      <c r="BG395" s="216">
        <f>IF(N395="zákl. přenesená",J395,0)</f>
        <v>0</v>
      </c>
      <c r="BH395" s="216">
        <f>IF(N395="sníž. přenesená",J395,0)</f>
        <v>0</v>
      </c>
      <c r="BI395" s="216">
        <f>IF(N395="nulová",J395,0)</f>
        <v>0</v>
      </c>
      <c r="BJ395" s="18" t="s">
        <v>86</v>
      </c>
      <c r="BK395" s="216">
        <f>ROUND(I395*H395,2)</f>
        <v>0</v>
      </c>
      <c r="BL395" s="18" t="s">
        <v>171</v>
      </c>
      <c r="BM395" s="215" t="s">
        <v>574</v>
      </c>
    </row>
    <row r="396" spans="1:65" s="2" customFormat="1" ht="165.75">
      <c r="A396" s="35"/>
      <c r="B396" s="36"/>
      <c r="C396" s="37"/>
      <c r="D396" s="217" t="s">
        <v>173</v>
      </c>
      <c r="E396" s="37"/>
      <c r="F396" s="218" t="s">
        <v>575</v>
      </c>
      <c r="G396" s="37"/>
      <c r="H396" s="37"/>
      <c r="I396" s="116"/>
      <c r="J396" s="37"/>
      <c r="K396" s="37"/>
      <c r="L396" s="40"/>
      <c r="M396" s="219"/>
      <c r="N396" s="220"/>
      <c r="O396" s="72"/>
      <c r="P396" s="72"/>
      <c r="Q396" s="72"/>
      <c r="R396" s="72"/>
      <c r="S396" s="72"/>
      <c r="T396" s="73"/>
      <c r="U396" s="35"/>
      <c r="V396" s="35"/>
      <c r="W396" s="35"/>
      <c r="X396" s="35"/>
      <c r="Y396" s="35"/>
      <c r="Z396" s="35"/>
      <c r="AA396" s="35"/>
      <c r="AB396" s="35"/>
      <c r="AC396" s="35"/>
      <c r="AD396" s="35"/>
      <c r="AE396" s="35"/>
      <c r="AT396" s="18" t="s">
        <v>173</v>
      </c>
      <c r="AU396" s="18" t="s">
        <v>88</v>
      </c>
    </row>
    <row r="397" spans="1:65" s="13" customFormat="1" ht="11.25">
      <c r="B397" s="221"/>
      <c r="C397" s="222"/>
      <c r="D397" s="217" t="s">
        <v>175</v>
      </c>
      <c r="E397" s="223" t="s">
        <v>1</v>
      </c>
      <c r="F397" s="224" t="s">
        <v>576</v>
      </c>
      <c r="G397" s="222"/>
      <c r="H397" s="225">
        <v>6</v>
      </c>
      <c r="I397" s="226"/>
      <c r="J397" s="222"/>
      <c r="K397" s="222"/>
      <c r="L397" s="227"/>
      <c r="M397" s="228"/>
      <c r="N397" s="229"/>
      <c r="O397" s="229"/>
      <c r="P397" s="229"/>
      <c r="Q397" s="229"/>
      <c r="R397" s="229"/>
      <c r="S397" s="229"/>
      <c r="T397" s="230"/>
      <c r="AT397" s="231" t="s">
        <v>175</v>
      </c>
      <c r="AU397" s="231" t="s">
        <v>88</v>
      </c>
      <c r="AV397" s="13" t="s">
        <v>88</v>
      </c>
      <c r="AW397" s="13" t="s">
        <v>33</v>
      </c>
      <c r="AX397" s="13" t="s">
        <v>86</v>
      </c>
      <c r="AY397" s="231" t="s">
        <v>164</v>
      </c>
    </row>
    <row r="398" spans="1:65" s="2" customFormat="1" ht="24" customHeight="1">
      <c r="A398" s="35"/>
      <c r="B398" s="36"/>
      <c r="C398" s="265" t="s">
        <v>577</v>
      </c>
      <c r="D398" s="265" t="s">
        <v>420</v>
      </c>
      <c r="E398" s="266" t="s">
        <v>578</v>
      </c>
      <c r="F398" s="267" t="s">
        <v>579</v>
      </c>
      <c r="G398" s="268" t="s">
        <v>395</v>
      </c>
      <c r="H398" s="269">
        <v>4</v>
      </c>
      <c r="I398" s="270"/>
      <c r="J398" s="271">
        <f>ROUND(I398*H398,2)</f>
        <v>0</v>
      </c>
      <c r="K398" s="267" t="s">
        <v>467</v>
      </c>
      <c r="L398" s="272"/>
      <c r="M398" s="273" t="s">
        <v>1</v>
      </c>
      <c r="N398" s="274" t="s">
        <v>43</v>
      </c>
      <c r="O398" s="72"/>
      <c r="P398" s="213">
        <f>O398*H398</f>
        <v>0</v>
      </c>
      <c r="Q398" s="213">
        <v>0</v>
      </c>
      <c r="R398" s="213">
        <f>Q398*H398</f>
        <v>0</v>
      </c>
      <c r="S398" s="213">
        <v>0</v>
      </c>
      <c r="T398" s="214">
        <f>S398*H398</f>
        <v>0</v>
      </c>
      <c r="U398" s="35"/>
      <c r="V398" s="35"/>
      <c r="W398" s="35"/>
      <c r="X398" s="35"/>
      <c r="Y398" s="35"/>
      <c r="Z398" s="35"/>
      <c r="AA398" s="35"/>
      <c r="AB398" s="35"/>
      <c r="AC398" s="35"/>
      <c r="AD398" s="35"/>
      <c r="AE398" s="35"/>
      <c r="AR398" s="215" t="s">
        <v>213</v>
      </c>
      <c r="AT398" s="215" t="s">
        <v>420</v>
      </c>
      <c r="AU398" s="215" t="s">
        <v>88</v>
      </c>
      <c r="AY398" s="18" t="s">
        <v>164</v>
      </c>
      <c r="BE398" s="216">
        <f>IF(N398="základní",J398,0)</f>
        <v>0</v>
      </c>
      <c r="BF398" s="216">
        <f>IF(N398="snížená",J398,0)</f>
        <v>0</v>
      </c>
      <c r="BG398" s="216">
        <f>IF(N398="zákl. přenesená",J398,0)</f>
        <v>0</v>
      </c>
      <c r="BH398" s="216">
        <f>IF(N398="sníž. přenesená",J398,0)</f>
        <v>0</v>
      </c>
      <c r="BI398" s="216">
        <f>IF(N398="nulová",J398,0)</f>
        <v>0</v>
      </c>
      <c r="BJ398" s="18" t="s">
        <v>86</v>
      </c>
      <c r="BK398" s="216">
        <f>ROUND(I398*H398,2)</f>
        <v>0</v>
      </c>
      <c r="BL398" s="18" t="s">
        <v>171</v>
      </c>
      <c r="BM398" s="215" t="s">
        <v>580</v>
      </c>
    </row>
    <row r="399" spans="1:65" s="2" customFormat="1" ht="24" customHeight="1">
      <c r="A399" s="35"/>
      <c r="B399" s="36"/>
      <c r="C399" s="265" t="s">
        <v>581</v>
      </c>
      <c r="D399" s="265" t="s">
        <v>420</v>
      </c>
      <c r="E399" s="266" t="s">
        <v>582</v>
      </c>
      <c r="F399" s="267" t="s">
        <v>583</v>
      </c>
      <c r="G399" s="268" t="s">
        <v>395</v>
      </c>
      <c r="H399" s="269">
        <v>2</v>
      </c>
      <c r="I399" s="270"/>
      <c r="J399" s="271">
        <f>ROUND(I399*H399,2)</f>
        <v>0</v>
      </c>
      <c r="K399" s="267" t="s">
        <v>467</v>
      </c>
      <c r="L399" s="272"/>
      <c r="M399" s="273" t="s">
        <v>1</v>
      </c>
      <c r="N399" s="274" t="s">
        <v>43</v>
      </c>
      <c r="O399" s="72"/>
      <c r="P399" s="213">
        <f>O399*H399</f>
        <v>0</v>
      </c>
      <c r="Q399" s="213">
        <v>0</v>
      </c>
      <c r="R399" s="213">
        <f>Q399*H399</f>
        <v>0</v>
      </c>
      <c r="S399" s="213">
        <v>0</v>
      </c>
      <c r="T399" s="214">
        <f>S399*H399</f>
        <v>0</v>
      </c>
      <c r="U399" s="35"/>
      <c r="V399" s="35"/>
      <c r="W399" s="35"/>
      <c r="X399" s="35"/>
      <c r="Y399" s="35"/>
      <c r="Z399" s="35"/>
      <c r="AA399" s="35"/>
      <c r="AB399" s="35"/>
      <c r="AC399" s="35"/>
      <c r="AD399" s="35"/>
      <c r="AE399" s="35"/>
      <c r="AR399" s="215" t="s">
        <v>213</v>
      </c>
      <c r="AT399" s="215" t="s">
        <v>420</v>
      </c>
      <c r="AU399" s="215" t="s">
        <v>88</v>
      </c>
      <c r="AY399" s="18" t="s">
        <v>164</v>
      </c>
      <c r="BE399" s="216">
        <f>IF(N399="základní",J399,0)</f>
        <v>0</v>
      </c>
      <c r="BF399" s="216">
        <f>IF(N399="snížená",J399,0)</f>
        <v>0</v>
      </c>
      <c r="BG399" s="216">
        <f>IF(N399="zákl. přenesená",J399,0)</f>
        <v>0</v>
      </c>
      <c r="BH399" s="216">
        <f>IF(N399="sníž. přenesená",J399,0)</f>
        <v>0</v>
      </c>
      <c r="BI399" s="216">
        <f>IF(N399="nulová",J399,0)</f>
        <v>0</v>
      </c>
      <c r="BJ399" s="18" t="s">
        <v>86</v>
      </c>
      <c r="BK399" s="216">
        <f>ROUND(I399*H399,2)</f>
        <v>0</v>
      </c>
      <c r="BL399" s="18" t="s">
        <v>171</v>
      </c>
      <c r="BM399" s="215" t="s">
        <v>584</v>
      </c>
    </row>
    <row r="400" spans="1:65" s="2" customFormat="1" ht="36" customHeight="1">
      <c r="A400" s="35"/>
      <c r="B400" s="36"/>
      <c r="C400" s="204" t="s">
        <v>585</v>
      </c>
      <c r="D400" s="204" t="s">
        <v>166</v>
      </c>
      <c r="E400" s="205" t="s">
        <v>586</v>
      </c>
      <c r="F400" s="206" t="s">
        <v>587</v>
      </c>
      <c r="G400" s="207" t="s">
        <v>395</v>
      </c>
      <c r="H400" s="208">
        <v>1</v>
      </c>
      <c r="I400" s="209"/>
      <c r="J400" s="210">
        <f>ROUND(I400*H400,2)</f>
        <v>0</v>
      </c>
      <c r="K400" s="206" t="s">
        <v>170</v>
      </c>
      <c r="L400" s="40"/>
      <c r="M400" s="211" t="s">
        <v>1</v>
      </c>
      <c r="N400" s="212" t="s">
        <v>43</v>
      </c>
      <c r="O400" s="72"/>
      <c r="P400" s="213">
        <f>O400*H400</f>
        <v>0</v>
      </c>
      <c r="Q400" s="213">
        <v>0.44169999999999998</v>
      </c>
      <c r="R400" s="213">
        <f>Q400*H400</f>
        <v>0.44169999999999998</v>
      </c>
      <c r="S400" s="213">
        <v>0</v>
      </c>
      <c r="T400" s="214">
        <f>S400*H400</f>
        <v>0</v>
      </c>
      <c r="U400" s="35"/>
      <c r="V400" s="35"/>
      <c r="W400" s="35"/>
      <c r="X400" s="35"/>
      <c r="Y400" s="35"/>
      <c r="Z400" s="35"/>
      <c r="AA400" s="35"/>
      <c r="AB400" s="35"/>
      <c r="AC400" s="35"/>
      <c r="AD400" s="35"/>
      <c r="AE400" s="35"/>
      <c r="AR400" s="215" t="s">
        <v>171</v>
      </c>
      <c r="AT400" s="215" t="s">
        <v>166</v>
      </c>
      <c r="AU400" s="215" t="s">
        <v>88</v>
      </c>
      <c r="AY400" s="18" t="s">
        <v>164</v>
      </c>
      <c r="BE400" s="216">
        <f>IF(N400="základní",J400,0)</f>
        <v>0</v>
      </c>
      <c r="BF400" s="216">
        <f>IF(N400="snížená",J400,0)</f>
        <v>0</v>
      </c>
      <c r="BG400" s="216">
        <f>IF(N400="zákl. přenesená",J400,0)</f>
        <v>0</v>
      </c>
      <c r="BH400" s="216">
        <f>IF(N400="sníž. přenesená",J400,0)</f>
        <v>0</v>
      </c>
      <c r="BI400" s="216">
        <f>IF(N400="nulová",J400,0)</f>
        <v>0</v>
      </c>
      <c r="BJ400" s="18" t="s">
        <v>86</v>
      </c>
      <c r="BK400" s="216">
        <f>ROUND(I400*H400,2)</f>
        <v>0</v>
      </c>
      <c r="BL400" s="18" t="s">
        <v>171</v>
      </c>
      <c r="BM400" s="215" t="s">
        <v>588</v>
      </c>
    </row>
    <row r="401" spans="1:65" s="2" customFormat="1" ht="107.25">
      <c r="A401" s="35"/>
      <c r="B401" s="36"/>
      <c r="C401" s="37"/>
      <c r="D401" s="217" t="s">
        <v>173</v>
      </c>
      <c r="E401" s="37"/>
      <c r="F401" s="218" t="s">
        <v>589</v>
      </c>
      <c r="G401" s="37"/>
      <c r="H401" s="37"/>
      <c r="I401" s="116"/>
      <c r="J401" s="37"/>
      <c r="K401" s="37"/>
      <c r="L401" s="40"/>
      <c r="M401" s="219"/>
      <c r="N401" s="220"/>
      <c r="O401" s="72"/>
      <c r="P401" s="72"/>
      <c r="Q401" s="72"/>
      <c r="R401" s="72"/>
      <c r="S401" s="72"/>
      <c r="T401" s="73"/>
      <c r="U401" s="35"/>
      <c r="V401" s="35"/>
      <c r="W401" s="35"/>
      <c r="X401" s="35"/>
      <c r="Y401" s="35"/>
      <c r="Z401" s="35"/>
      <c r="AA401" s="35"/>
      <c r="AB401" s="35"/>
      <c r="AC401" s="35"/>
      <c r="AD401" s="35"/>
      <c r="AE401" s="35"/>
      <c r="AT401" s="18" t="s">
        <v>173</v>
      </c>
      <c r="AU401" s="18" t="s">
        <v>88</v>
      </c>
    </row>
    <row r="402" spans="1:65" s="2" customFormat="1" ht="24" customHeight="1">
      <c r="A402" s="35"/>
      <c r="B402" s="36"/>
      <c r="C402" s="265" t="s">
        <v>590</v>
      </c>
      <c r="D402" s="265" t="s">
        <v>420</v>
      </c>
      <c r="E402" s="266" t="s">
        <v>591</v>
      </c>
      <c r="F402" s="267" t="s">
        <v>592</v>
      </c>
      <c r="G402" s="268" t="s">
        <v>395</v>
      </c>
      <c r="H402" s="269">
        <v>1</v>
      </c>
      <c r="I402" s="270"/>
      <c r="J402" s="271">
        <f>ROUND(I402*H402,2)</f>
        <v>0</v>
      </c>
      <c r="K402" s="267" t="s">
        <v>170</v>
      </c>
      <c r="L402" s="272"/>
      <c r="M402" s="273" t="s">
        <v>1</v>
      </c>
      <c r="N402" s="274" t="s">
        <v>43</v>
      </c>
      <c r="O402" s="72"/>
      <c r="P402" s="213">
        <f>O402*H402</f>
        <v>0</v>
      </c>
      <c r="Q402" s="213">
        <v>1.992E-2</v>
      </c>
      <c r="R402" s="213">
        <f>Q402*H402</f>
        <v>1.992E-2</v>
      </c>
      <c r="S402" s="213">
        <v>0</v>
      </c>
      <c r="T402" s="214">
        <f>S402*H402</f>
        <v>0</v>
      </c>
      <c r="U402" s="35"/>
      <c r="V402" s="35"/>
      <c r="W402" s="35"/>
      <c r="X402" s="35"/>
      <c r="Y402" s="35"/>
      <c r="Z402" s="35"/>
      <c r="AA402" s="35"/>
      <c r="AB402" s="35"/>
      <c r="AC402" s="35"/>
      <c r="AD402" s="35"/>
      <c r="AE402" s="35"/>
      <c r="AR402" s="215" t="s">
        <v>213</v>
      </c>
      <c r="AT402" s="215" t="s">
        <v>420</v>
      </c>
      <c r="AU402" s="215" t="s">
        <v>88</v>
      </c>
      <c r="AY402" s="18" t="s">
        <v>164</v>
      </c>
      <c r="BE402" s="216">
        <f>IF(N402="základní",J402,0)</f>
        <v>0</v>
      </c>
      <c r="BF402" s="216">
        <f>IF(N402="snížená",J402,0)</f>
        <v>0</v>
      </c>
      <c r="BG402" s="216">
        <f>IF(N402="zákl. přenesená",J402,0)</f>
        <v>0</v>
      </c>
      <c r="BH402" s="216">
        <f>IF(N402="sníž. přenesená",J402,0)</f>
        <v>0</v>
      </c>
      <c r="BI402" s="216">
        <f>IF(N402="nulová",J402,0)</f>
        <v>0</v>
      </c>
      <c r="BJ402" s="18" t="s">
        <v>86</v>
      </c>
      <c r="BK402" s="216">
        <f>ROUND(I402*H402,2)</f>
        <v>0</v>
      </c>
      <c r="BL402" s="18" t="s">
        <v>171</v>
      </c>
      <c r="BM402" s="215" t="s">
        <v>593</v>
      </c>
    </row>
    <row r="403" spans="1:65" s="12" customFormat="1" ht="22.9" customHeight="1">
      <c r="B403" s="188"/>
      <c r="C403" s="189"/>
      <c r="D403" s="190" t="s">
        <v>77</v>
      </c>
      <c r="E403" s="202" t="s">
        <v>220</v>
      </c>
      <c r="F403" s="202" t="s">
        <v>594</v>
      </c>
      <c r="G403" s="189"/>
      <c r="H403" s="189"/>
      <c r="I403" s="192"/>
      <c r="J403" s="203">
        <f>BK403</f>
        <v>0</v>
      </c>
      <c r="K403" s="189"/>
      <c r="L403" s="194"/>
      <c r="M403" s="195"/>
      <c r="N403" s="196"/>
      <c r="O403" s="196"/>
      <c r="P403" s="197">
        <f>SUM(P404:P421)</f>
        <v>0</v>
      </c>
      <c r="Q403" s="196"/>
      <c r="R403" s="197">
        <f>SUM(R404:R421)</f>
        <v>2.6608400000000001E-2</v>
      </c>
      <c r="S403" s="196"/>
      <c r="T403" s="198">
        <f>SUM(T404:T421)</f>
        <v>0</v>
      </c>
      <c r="AR403" s="199" t="s">
        <v>86</v>
      </c>
      <c r="AT403" s="200" t="s">
        <v>77</v>
      </c>
      <c r="AU403" s="200" t="s">
        <v>86</v>
      </c>
      <c r="AY403" s="199" t="s">
        <v>164</v>
      </c>
      <c r="BK403" s="201">
        <f>SUM(BK404:BK421)</f>
        <v>0</v>
      </c>
    </row>
    <row r="404" spans="1:65" s="2" customFormat="1" ht="48" customHeight="1">
      <c r="A404" s="35"/>
      <c r="B404" s="36"/>
      <c r="C404" s="204" t="s">
        <v>595</v>
      </c>
      <c r="D404" s="204" t="s">
        <v>166</v>
      </c>
      <c r="E404" s="205" t="s">
        <v>596</v>
      </c>
      <c r="F404" s="206" t="s">
        <v>597</v>
      </c>
      <c r="G404" s="207" t="s">
        <v>255</v>
      </c>
      <c r="H404" s="208">
        <v>96.56</v>
      </c>
      <c r="I404" s="209"/>
      <c r="J404" s="210">
        <f>ROUND(I404*H404,2)</f>
        <v>0</v>
      </c>
      <c r="K404" s="206" t="s">
        <v>170</v>
      </c>
      <c r="L404" s="40"/>
      <c r="M404" s="211" t="s">
        <v>1</v>
      </c>
      <c r="N404" s="212" t="s">
        <v>43</v>
      </c>
      <c r="O404" s="72"/>
      <c r="P404" s="213">
        <f>O404*H404</f>
        <v>0</v>
      </c>
      <c r="Q404" s="213">
        <v>0</v>
      </c>
      <c r="R404" s="213">
        <f>Q404*H404</f>
        <v>0</v>
      </c>
      <c r="S404" s="213">
        <v>0</v>
      </c>
      <c r="T404" s="214">
        <f>S404*H404</f>
        <v>0</v>
      </c>
      <c r="U404" s="35"/>
      <c r="V404" s="35"/>
      <c r="W404" s="35"/>
      <c r="X404" s="35"/>
      <c r="Y404" s="35"/>
      <c r="Z404" s="35"/>
      <c r="AA404" s="35"/>
      <c r="AB404" s="35"/>
      <c r="AC404" s="35"/>
      <c r="AD404" s="35"/>
      <c r="AE404" s="35"/>
      <c r="AR404" s="215" t="s">
        <v>171</v>
      </c>
      <c r="AT404" s="215" t="s">
        <v>166</v>
      </c>
      <c r="AU404" s="215" t="s">
        <v>88</v>
      </c>
      <c r="AY404" s="18" t="s">
        <v>164</v>
      </c>
      <c r="BE404" s="216">
        <f>IF(N404="základní",J404,0)</f>
        <v>0</v>
      </c>
      <c r="BF404" s="216">
        <f>IF(N404="snížená",J404,0)</f>
        <v>0</v>
      </c>
      <c r="BG404" s="216">
        <f>IF(N404="zákl. přenesená",J404,0)</f>
        <v>0</v>
      </c>
      <c r="BH404" s="216">
        <f>IF(N404="sníž. přenesená",J404,0)</f>
        <v>0</v>
      </c>
      <c r="BI404" s="216">
        <f>IF(N404="nulová",J404,0)</f>
        <v>0</v>
      </c>
      <c r="BJ404" s="18" t="s">
        <v>86</v>
      </c>
      <c r="BK404" s="216">
        <f>ROUND(I404*H404,2)</f>
        <v>0</v>
      </c>
      <c r="BL404" s="18" t="s">
        <v>171</v>
      </c>
      <c r="BM404" s="215" t="s">
        <v>598</v>
      </c>
    </row>
    <row r="405" spans="1:65" s="2" customFormat="1" ht="58.5">
      <c r="A405" s="35"/>
      <c r="B405" s="36"/>
      <c r="C405" s="37"/>
      <c r="D405" s="217" t="s">
        <v>173</v>
      </c>
      <c r="E405" s="37"/>
      <c r="F405" s="218" t="s">
        <v>599</v>
      </c>
      <c r="G405" s="37"/>
      <c r="H405" s="37"/>
      <c r="I405" s="116"/>
      <c r="J405" s="37"/>
      <c r="K405" s="37"/>
      <c r="L405" s="40"/>
      <c r="M405" s="219"/>
      <c r="N405" s="220"/>
      <c r="O405" s="72"/>
      <c r="P405" s="72"/>
      <c r="Q405" s="72"/>
      <c r="R405" s="72"/>
      <c r="S405" s="72"/>
      <c r="T405" s="73"/>
      <c r="U405" s="35"/>
      <c r="V405" s="35"/>
      <c r="W405" s="35"/>
      <c r="X405" s="35"/>
      <c r="Y405" s="35"/>
      <c r="Z405" s="35"/>
      <c r="AA405" s="35"/>
      <c r="AB405" s="35"/>
      <c r="AC405" s="35"/>
      <c r="AD405" s="35"/>
      <c r="AE405" s="35"/>
      <c r="AT405" s="18" t="s">
        <v>173</v>
      </c>
      <c r="AU405" s="18" t="s">
        <v>88</v>
      </c>
    </row>
    <row r="406" spans="1:65" s="13" customFormat="1" ht="11.25">
      <c r="B406" s="221"/>
      <c r="C406" s="222"/>
      <c r="D406" s="217" t="s">
        <v>175</v>
      </c>
      <c r="E406" s="223" t="s">
        <v>1</v>
      </c>
      <c r="F406" s="224" t="s">
        <v>600</v>
      </c>
      <c r="G406" s="222"/>
      <c r="H406" s="225">
        <v>96.56</v>
      </c>
      <c r="I406" s="226"/>
      <c r="J406" s="222"/>
      <c r="K406" s="222"/>
      <c r="L406" s="227"/>
      <c r="M406" s="228"/>
      <c r="N406" s="229"/>
      <c r="O406" s="229"/>
      <c r="P406" s="229"/>
      <c r="Q406" s="229"/>
      <c r="R406" s="229"/>
      <c r="S406" s="229"/>
      <c r="T406" s="230"/>
      <c r="AT406" s="231" t="s">
        <v>175</v>
      </c>
      <c r="AU406" s="231" t="s">
        <v>88</v>
      </c>
      <c r="AV406" s="13" t="s">
        <v>88</v>
      </c>
      <c r="AW406" s="13" t="s">
        <v>33</v>
      </c>
      <c r="AX406" s="13" t="s">
        <v>86</v>
      </c>
      <c r="AY406" s="231" t="s">
        <v>164</v>
      </c>
    </row>
    <row r="407" spans="1:65" s="2" customFormat="1" ht="48" customHeight="1">
      <c r="A407" s="35"/>
      <c r="B407" s="36"/>
      <c r="C407" s="204" t="s">
        <v>601</v>
      </c>
      <c r="D407" s="204" t="s">
        <v>166</v>
      </c>
      <c r="E407" s="205" t="s">
        <v>602</v>
      </c>
      <c r="F407" s="206" t="s">
        <v>603</v>
      </c>
      <c r="G407" s="207" t="s">
        <v>255</v>
      </c>
      <c r="H407" s="208">
        <v>2896.8</v>
      </c>
      <c r="I407" s="209"/>
      <c r="J407" s="210">
        <f>ROUND(I407*H407,2)</f>
        <v>0</v>
      </c>
      <c r="K407" s="206" t="s">
        <v>170</v>
      </c>
      <c r="L407" s="40"/>
      <c r="M407" s="211" t="s">
        <v>1</v>
      </c>
      <c r="N407" s="212" t="s">
        <v>43</v>
      </c>
      <c r="O407" s="72"/>
      <c r="P407" s="213">
        <f>O407*H407</f>
        <v>0</v>
      </c>
      <c r="Q407" s="213">
        <v>0</v>
      </c>
      <c r="R407" s="213">
        <f>Q407*H407</f>
        <v>0</v>
      </c>
      <c r="S407" s="213">
        <v>0</v>
      </c>
      <c r="T407" s="214">
        <f>S407*H407</f>
        <v>0</v>
      </c>
      <c r="U407" s="35"/>
      <c r="V407" s="35"/>
      <c r="W407" s="35"/>
      <c r="X407" s="35"/>
      <c r="Y407" s="35"/>
      <c r="Z407" s="35"/>
      <c r="AA407" s="35"/>
      <c r="AB407" s="35"/>
      <c r="AC407" s="35"/>
      <c r="AD407" s="35"/>
      <c r="AE407" s="35"/>
      <c r="AR407" s="215" t="s">
        <v>171</v>
      </c>
      <c r="AT407" s="215" t="s">
        <v>166</v>
      </c>
      <c r="AU407" s="215" t="s">
        <v>88</v>
      </c>
      <c r="AY407" s="18" t="s">
        <v>164</v>
      </c>
      <c r="BE407" s="216">
        <f>IF(N407="základní",J407,0)</f>
        <v>0</v>
      </c>
      <c r="BF407" s="216">
        <f>IF(N407="snížená",J407,0)</f>
        <v>0</v>
      </c>
      <c r="BG407" s="216">
        <f>IF(N407="zákl. přenesená",J407,0)</f>
        <v>0</v>
      </c>
      <c r="BH407" s="216">
        <f>IF(N407="sníž. přenesená",J407,0)</f>
        <v>0</v>
      </c>
      <c r="BI407" s="216">
        <f>IF(N407="nulová",J407,0)</f>
        <v>0</v>
      </c>
      <c r="BJ407" s="18" t="s">
        <v>86</v>
      </c>
      <c r="BK407" s="216">
        <f>ROUND(I407*H407,2)</f>
        <v>0</v>
      </c>
      <c r="BL407" s="18" t="s">
        <v>171</v>
      </c>
      <c r="BM407" s="215" t="s">
        <v>604</v>
      </c>
    </row>
    <row r="408" spans="1:65" s="2" customFormat="1" ht="58.5">
      <c r="A408" s="35"/>
      <c r="B408" s="36"/>
      <c r="C408" s="37"/>
      <c r="D408" s="217" t="s">
        <v>173</v>
      </c>
      <c r="E408" s="37"/>
      <c r="F408" s="218" t="s">
        <v>599</v>
      </c>
      <c r="G408" s="37"/>
      <c r="H408" s="37"/>
      <c r="I408" s="116"/>
      <c r="J408" s="37"/>
      <c r="K408" s="37"/>
      <c r="L408" s="40"/>
      <c r="M408" s="219"/>
      <c r="N408" s="220"/>
      <c r="O408" s="72"/>
      <c r="P408" s="72"/>
      <c r="Q408" s="72"/>
      <c r="R408" s="72"/>
      <c r="S408" s="72"/>
      <c r="T408" s="73"/>
      <c r="U408" s="35"/>
      <c r="V408" s="35"/>
      <c r="W408" s="35"/>
      <c r="X408" s="35"/>
      <c r="Y408" s="35"/>
      <c r="Z408" s="35"/>
      <c r="AA408" s="35"/>
      <c r="AB408" s="35"/>
      <c r="AC408" s="35"/>
      <c r="AD408" s="35"/>
      <c r="AE408" s="35"/>
      <c r="AT408" s="18" t="s">
        <v>173</v>
      </c>
      <c r="AU408" s="18" t="s">
        <v>88</v>
      </c>
    </row>
    <row r="409" spans="1:65" s="13" customFormat="1" ht="11.25">
      <c r="B409" s="221"/>
      <c r="C409" s="222"/>
      <c r="D409" s="217" t="s">
        <v>175</v>
      </c>
      <c r="E409" s="222"/>
      <c r="F409" s="224" t="s">
        <v>605</v>
      </c>
      <c r="G409" s="222"/>
      <c r="H409" s="225">
        <v>2896.8</v>
      </c>
      <c r="I409" s="226"/>
      <c r="J409" s="222"/>
      <c r="K409" s="222"/>
      <c r="L409" s="227"/>
      <c r="M409" s="228"/>
      <c r="N409" s="229"/>
      <c r="O409" s="229"/>
      <c r="P409" s="229"/>
      <c r="Q409" s="229"/>
      <c r="R409" s="229"/>
      <c r="S409" s="229"/>
      <c r="T409" s="230"/>
      <c r="AT409" s="231" t="s">
        <v>175</v>
      </c>
      <c r="AU409" s="231" t="s">
        <v>88</v>
      </c>
      <c r="AV409" s="13" t="s">
        <v>88</v>
      </c>
      <c r="AW409" s="13" t="s">
        <v>4</v>
      </c>
      <c r="AX409" s="13" t="s">
        <v>86</v>
      </c>
      <c r="AY409" s="231" t="s">
        <v>164</v>
      </c>
    </row>
    <row r="410" spans="1:65" s="2" customFormat="1" ht="48" customHeight="1">
      <c r="A410" s="35"/>
      <c r="B410" s="36"/>
      <c r="C410" s="204" t="s">
        <v>606</v>
      </c>
      <c r="D410" s="204" t="s">
        <v>166</v>
      </c>
      <c r="E410" s="205" t="s">
        <v>607</v>
      </c>
      <c r="F410" s="206" t="s">
        <v>608</v>
      </c>
      <c r="G410" s="207" t="s">
        <v>255</v>
      </c>
      <c r="H410" s="208">
        <v>96.56</v>
      </c>
      <c r="I410" s="209"/>
      <c r="J410" s="210">
        <f>ROUND(I410*H410,2)</f>
        <v>0</v>
      </c>
      <c r="K410" s="206" t="s">
        <v>170</v>
      </c>
      <c r="L410" s="40"/>
      <c r="M410" s="211" t="s">
        <v>1</v>
      </c>
      <c r="N410" s="212" t="s">
        <v>43</v>
      </c>
      <c r="O410" s="72"/>
      <c r="P410" s="213">
        <f>O410*H410</f>
        <v>0</v>
      </c>
      <c r="Q410" s="213">
        <v>0</v>
      </c>
      <c r="R410" s="213">
        <f>Q410*H410</f>
        <v>0</v>
      </c>
      <c r="S410" s="213">
        <v>0</v>
      </c>
      <c r="T410" s="214">
        <f>S410*H410</f>
        <v>0</v>
      </c>
      <c r="U410" s="35"/>
      <c r="V410" s="35"/>
      <c r="W410" s="35"/>
      <c r="X410" s="35"/>
      <c r="Y410" s="35"/>
      <c r="Z410" s="35"/>
      <c r="AA410" s="35"/>
      <c r="AB410" s="35"/>
      <c r="AC410" s="35"/>
      <c r="AD410" s="35"/>
      <c r="AE410" s="35"/>
      <c r="AR410" s="215" t="s">
        <v>171</v>
      </c>
      <c r="AT410" s="215" t="s">
        <v>166</v>
      </c>
      <c r="AU410" s="215" t="s">
        <v>88</v>
      </c>
      <c r="AY410" s="18" t="s">
        <v>164</v>
      </c>
      <c r="BE410" s="216">
        <f>IF(N410="základní",J410,0)</f>
        <v>0</v>
      </c>
      <c r="BF410" s="216">
        <f>IF(N410="snížená",J410,0)</f>
        <v>0</v>
      </c>
      <c r="BG410" s="216">
        <f>IF(N410="zákl. přenesená",J410,0)</f>
        <v>0</v>
      </c>
      <c r="BH410" s="216">
        <f>IF(N410="sníž. přenesená",J410,0)</f>
        <v>0</v>
      </c>
      <c r="BI410" s="216">
        <f>IF(N410="nulová",J410,0)</f>
        <v>0</v>
      </c>
      <c r="BJ410" s="18" t="s">
        <v>86</v>
      </c>
      <c r="BK410" s="216">
        <f>ROUND(I410*H410,2)</f>
        <v>0</v>
      </c>
      <c r="BL410" s="18" t="s">
        <v>171</v>
      </c>
      <c r="BM410" s="215" t="s">
        <v>609</v>
      </c>
    </row>
    <row r="411" spans="1:65" s="2" customFormat="1" ht="29.25">
      <c r="A411" s="35"/>
      <c r="B411" s="36"/>
      <c r="C411" s="37"/>
      <c r="D411" s="217" t="s">
        <v>173</v>
      </c>
      <c r="E411" s="37"/>
      <c r="F411" s="218" t="s">
        <v>610</v>
      </c>
      <c r="G411" s="37"/>
      <c r="H411" s="37"/>
      <c r="I411" s="116"/>
      <c r="J411" s="37"/>
      <c r="K411" s="37"/>
      <c r="L411" s="40"/>
      <c r="M411" s="219"/>
      <c r="N411" s="220"/>
      <c r="O411" s="72"/>
      <c r="P411" s="72"/>
      <c r="Q411" s="72"/>
      <c r="R411" s="72"/>
      <c r="S411" s="72"/>
      <c r="T411" s="73"/>
      <c r="U411" s="35"/>
      <c r="V411" s="35"/>
      <c r="W411" s="35"/>
      <c r="X411" s="35"/>
      <c r="Y411" s="35"/>
      <c r="Z411" s="35"/>
      <c r="AA411" s="35"/>
      <c r="AB411" s="35"/>
      <c r="AC411" s="35"/>
      <c r="AD411" s="35"/>
      <c r="AE411" s="35"/>
      <c r="AT411" s="18" t="s">
        <v>173</v>
      </c>
      <c r="AU411" s="18" t="s">
        <v>88</v>
      </c>
    </row>
    <row r="412" spans="1:65" s="2" customFormat="1" ht="36" customHeight="1">
      <c r="A412" s="35"/>
      <c r="B412" s="36"/>
      <c r="C412" s="204" t="s">
        <v>611</v>
      </c>
      <c r="D412" s="204" t="s">
        <v>166</v>
      </c>
      <c r="E412" s="205" t="s">
        <v>612</v>
      </c>
      <c r="F412" s="206" t="s">
        <v>613</v>
      </c>
      <c r="G412" s="207" t="s">
        <v>255</v>
      </c>
      <c r="H412" s="208">
        <v>78</v>
      </c>
      <c r="I412" s="209"/>
      <c r="J412" s="210">
        <f>ROUND(I412*H412,2)</f>
        <v>0</v>
      </c>
      <c r="K412" s="206" t="s">
        <v>170</v>
      </c>
      <c r="L412" s="40"/>
      <c r="M412" s="211" t="s">
        <v>1</v>
      </c>
      <c r="N412" s="212" t="s">
        <v>43</v>
      </c>
      <c r="O412" s="72"/>
      <c r="P412" s="213">
        <f>O412*H412</f>
        <v>0</v>
      </c>
      <c r="Q412" s="213">
        <v>1.2999999999999999E-4</v>
      </c>
      <c r="R412" s="213">
        <f>Q412*H412</f>
        <v>1.014E-2</v>
      </c>
      <c r="S412" s="213">
        <v>0</v>
      </c>
      <c r="T412" s="214">
        <f>S412*H412</f>
        <v>0</v>
      </c>
      <c r="U412" s="35"/>
      <c r="V412" s="35"/>
      <c r="W412" s="35"/>
      <c r="X412" s="35"/>
      <c r="Y412" s="35"/>
      <c r="Z412" s="35"/>
      <c r="AA412" s="35"/>
      <c r="AB412" s="35"/>
      <c r="AC412" s="35"/>
      <c r="AD412" s="35"/>
      <c r="AE412" s="35"/>
      <c r="AR412" s="215" t="s">
        <v>171</v>
      </c>
      <c r="AT412" s="215" t="s">
        <v>166</v>
      </c>
      <c r="AU412" s="215" t="s">
        <v>88</v>
      </c>
      <c r="AY412" s="18" t="s">
        <v>164</v>
      </c>
      <c r="BE412" s="216">
        <f>IF(N412="základní",J412,0)</f>
        <v>0</v>
      </c>
      <c r="BF412" s="216">
        <f>IF(N412="snížená",J412,0)</f>
        <v>0</v>
      </c>
      <c r="BG412" s="216">
        <f>IF(N412="zákl. přenesená",J412,0)</f>
        <v>0</v>
      </c>
      <c r="BH412" s="216">
        <f>IF(N412="sníž. přenesená",J412,0)</f>
        <v>0</v>
      </c>
      <c r="BI412" s="216">
        <f>IF(N412="nulová",J412,0)</f>
        <v>0</v>
      </c>
      <c r="BJ412" s="18" t="s">
        <v>86</v>
      </c>
      <c r="BK412" s="216">
        <f>ROUND(I412*H412,2)</f>
        <v>0</v>
      </c>
      <c r="BL412" s="18" t="s">
        <v>171</v>
      </c>
      <c r="BM412" s="215" t="s">
        <v>614</v>
      </c>
    </row>
    <row r="413" spans="1:65" s="2" customFormat="1" ht="58.5">
      <c r="A413" s="35"/>
      <c r="B413" s="36"/>
      <c r="C413" s="37"/>
      <c r="D413" s="217" t="s">
        <v>173</v>
      </c>
      <c r="E413" s="37"/>
      <c r="F413" s="218" t="s">
        <v>615</v>
      </c>
      <c r="G413" s="37"/>
      <c r="H413" s="37"/>
      <c r="I413" s="116"/>
      <c r="J413" s="37"/>
      <c r="K413" s="37"/>
      <c r="L413" s="40"/>
      <c r="M413" s="219"/>
      <c r="N413" s="220"/>
      <c r="O413" s="72"/>
      <c r="P413" s="72"/>
      <c r="Q413" s="72"/>
      <c r="R413" s="72"/>
      <c r="S413" s="72"/>
      <c r="T413" s="73"/>
      <c r="U413" s="35"/>
      <c r="V413" s="35"/>
      <c r="W413" s="35"/>
      <c r="X413" s="35"/>
      <c r="Y413" s="35"/>
      <c r="Z413" s="35"/>
      <c r="AA413" s="35"/>
      <c r="AB413" s="35"/>
      <c r="AC413" s="35"/>
      <c r="AD413" s="35"/>
      <c r="AE413" s="35"/>
      <c r="AT413" s="18" t="s">
        <v>173</v>
      </c>
      <c r="AU413" s="18" t="s">
        <v>88</v>
      </c>
    </row>
    <row r="414" spans="1:65" s="13" customFormat="1" ht="11.25">
      <c r="B414" s="221"/>
      <c r="C414" s="222"/>
      <c r="D414" s="217" t="s">
        <v>175</v>
      </c>
      <c r="E414" s="223" t="s">
        <v>1</v>
      </c>
      <c r="F414" s="224" t="s">
        <v>616</v>
      </c>
      <c r="G414" s="222"/>
      <c r="H414" s="225">
        <v>78</v>
      </c>
      <c r="I414" s="226"/>
      <c r="J414" s="222"/>
      <c r="K414" s="222"/>
      <c r="L414" s="227"/>
      <c r="M414" s="228"/>
      <c r="N414" s="229"/>
      <c r="O414" s="229"/>
      <c r="P414" s="229"/>
      <c r="Q414" s="229"/>
      <c r="R414" s="229"/>
      <c r="S414" s="229"/>
      <c r="T414" s="230"/>
      <c r="AT414" s="231" t="s">
        <v>175</v>
      </c>
      <c r="AU414" s="231" t="s">
        <v>88</v>
      </c>
      <c r="AV414" s="13" t="s">
        <v>88</v>
      </c>
      <c r="AW414" s="13" t="s">
        <v>33</v>
      </c>
      <c r="AX414" s="13" t="s">
        <v>86</v>
      </c>
      <c r="AY414" s="231" t="s">
        <v>164</v>
      </c>
    </row>
    <row r="415" spans="1:65" s="2" customFormat="1" ht="36" customHeight="1">
      <c r="A415" s="35"/>
      <c r="B415" s="36"/>
      <c r="C415" s="204" t="s">
        <v>617</v>
      </c>
      <c r="D415" s="204" t="s">
        <v>166</v>
      </c>
      <c r="E415" s="205" t="s">
        <v>618</v>
      </c>
      <c r="F415" s="206" t="s">
        <v>619</v>
      </c>
      <c r="G415" s="207" t="s">
        <v>255</v>
      </c>
      <c r="H415" s="208">
        <v>107.21</v>
      </c>
      <c r="I415" s="209"/>
      <c r="J415" s="210">
        <f>ROUND(I415*H415,2)</f>
        <v>0</v>
      </c>
      <c r="K415" s="206" t="s">
        <v>170</v>
      </c>
      <c r="L415" s="40"/>
      <c r="M415" s="211" t="s">
        <v>1</v>
      </c>
      <c r="N415" s="212" t="s">
        <v>43</v>
      </c>
      <c r="O415" s="72"/>
      <c r="P415" s="213">
        <f>O415*H415</f>
        <v>0</v>
      </c>
      <c r="Q415" s="213">
        <v>4.0000000000000003E-5</v>
      </c>
      <c r="R415" s="213">
        <f>Q415*H415</f>
        <v>4.2884000000000004E-3</v>
      </c>
      <c r="S415" s="213">
        <v>0</v>
      </c>
      <c r="T415" s="214">
        <f>S415*H415</f>
        <v>0</v>
      </c>
      <c r="U415" s="35"/>
      <c r="V415" s="35"/>
      <c r="W415" s="35"/>
      <c r="X415" s="35"/>
      <c r="Y415" s="35"/>
      <c r="Z415" s="35"/>
      <c r="AA415" s="35"/>
      <c r="AB415" s="35"/>
      <c r="AC415" s="35"/>
      <c r="AD415" s="35"/>
      <c r="AE415" s="35"/>
      <c r="AR415" s="215" t="s">
        <v>171</v>
      </c>
      <c r="AT415" s="215" t="s">
        <v>166</v>
      </c>
      <c r="AU415" s="215" t="s">
        <v>88</v>
      </c>
      <c r="AY415" s="18" t="s">
        <v>164</v>
      </c>
      <c r="BE415" s="216">
        <f>IF(N415="základní",J415,0)</f>
        <v>0</v>
      </c>
      <c r="BF415" s="216">
        <f>IF(N415="snížená",J415,0)</f>
        <v>0</v>
      </c>
      <c r="BG415" s="216">
        <f>IF(N415="zákl. přenesená",J415,0)</f>
        <v>0</v>
      </c>
      <c r="BH415" s="216">
        <f>IF(N415="sníž. přenesená",J415,0)</f>
        <v>0</v>
      </c>
      <c r="BI415" s="216">
        <f>IF(N415="nulová",J415,0)</f>
        <v>0</v>
      </c>
      <c r="BJ415" s="18" t="s">
        <v>86</v>
      </c>
      <c r="BK415" s="216">
        <f>ROUND(I415*H415,2)</f>
        <v>0</v>
      </c>
      <c r="BL415" s="18" t="s">
        <v>171</v>
      </c>
      <c r="BM415" s="215" t="s">
        <v>620</v>
      </c>
    </row>
    <row r="416" spans="1:65" s="2" customFormat="1" ht="214.5">
      <c r="A416" s="35"/>
      <c r="B416" s="36"/>
      <c r="C416" s="37"/>
      <c r="D416" s="217" t="s">
        <v>173</v>
      </c>
      <c r="E416" s="37"/>
      <c r="F416" s="218" t="s">
        <v>621</v>
      </c>
      <c r="G416" s="37"/>
      <c r="H416" s="37"/>
      <c r="I416" s="116"/>
      <c r="J416" s="37"/>
      <c r="K416" s="37"/>
      <c r="L416" s="40"/>
      <c r="M416" s="219"/>
      <c r="N416" s="220"/>
      <c r="O416" s="72"/>
      <c r="P416" s="72"/>
      <c r="Q416" s="72"/>
      <c r="R416" s="72"/>
      <c r="S416" s="72"/>
      <c r="T416" s="73"/>
      <c r="U416" s="35"/>
      <c r="V416" s="35"/>
      <c r="W416" s="35"/>
      <c r="X416" s="35"/>
      <c r="Y416" s="35"/>
      <c r="Z416" s="35"/>
      <c r="AA416" s="35"/>
      <c r="AB416" s="35"/>
      <c r="AC416" s="35"/>
      <c r="AD416" s="35"/>
      <c r="AE416" s="35"/>
      <c r="AT416" s="18" t="s">
        <v>173</v>
      </c>
      <c r="AU416" s="18" t="s">
        <v>88</v>
      </c>
    </row>
    <row r="417" spans="1:65" s="13" customFormat="1" ht="11.25">
      <c r="B417" s="221"/>
      <c r="C417" s="222"/>
      <c r="D417" s="217" t="s">
        <v>175</v>
      </c>
      <c r="E417" s="223" t="s">
        <v>1</v>
      </c>
      <c r="F417" s="224" t="s">
        <v>622</v>
      </c>
      <c r="G417" s="222"/>
      <c r="H417" s="225">
        <v>107.21</v>
      </c>
      <c r="I417" s="226"/>
      <c r="J417" s="222"/>
      <c r="K417" s="222"/>
      <c r="L417" s="227"/>
      <c r="M417" s="228"/>
      <c r="N417" s="229"/>
      <c r="O417" s="229"/>
      <c r="P417" s="229"/>
      <c r="Q417" s="229"/>
      <c r="R417" s="229"/>
      <c r="S417" s="229"/>
      <c r="T417" s="230"/>
      <c r="AT417" s="231" t="s">
        <v>175</v>
      </c>
      <c r="AU417" s="231" t="s">
        <v>88</v>
      </c>
      <c r="AV417" s="13" t="s">
        <v>88</v>
      </c>
      <c r="AW417" s="13" t="s">
        <v>33</v>
      </c>
      <c r="AX417" s="13" t="s">
        <v>86</v>
      </c>
      <c r="AY417" s="231" t="s">
        <v>164</v>
      </c>
    </row>
    <row r="418" spans="1:65" s="2" customFormat="1" ht="24" customHeight="1">
      <c r="A418" s="35"/>
      <c r="B418" s="36"/>
      <c r="C418" s="204" t="s">
        <v>623</v>
      </c>
      <c r="D418" s="204" t="s">
        <v>166</v>
      </c>
      <c r="E418" s="205" t="s">
        <v>624</v>
      </c>
      <c r="F418" s="206" t="s">
        <v>625</v>
      </c>
      <c r="G418" s="207" t="s">
        <v>395</v>
      </c>
      <c r="H418" s="208">
        <v>1</v>
      </c>
      <c r="I418" s="209"/>
      <c r="J418" s="210">
        <f>ROUND(I418*H418,2)</f>
        <v>0</v>
      </c>
      <c r="K418" s="206" t="s">
        <v>170</v>
      </c>
      <c r="L418" s="40"/>
      <c r="M418" s="211" t="s">
        <v>1</v>
      </c>
      <c r="N418" s="212" t="s">
        <v>43</v>
      </c>
      <c r="O418" s="72"/>
      <c r="P418" s="213">
        <f>O418*H418</f>
        <v>0</v>
      </c>
      <c r="Q418" s="213">
        <v>1.8000000000000001E-4</v>
      </c>
      <c r="R418" s="213">
        <f>Q418*H418</f>
        <v>1.8000000000000001E-4</v>
      </c>
      <c r="S418" s="213">
        <v>0</v>
      </c>
      <c r="T418" s="214">
        <f>S418*H418</f>
        <v>0</v>
      </c>
      <c r="U418" s="35"/>
      <c r="V418" s="35"/>
      <c r="W418" s="35"/>
      <c r="X418" s="35"/>
      <c r="Y418" s="35"/>
      <c r="Z418" s="35"/>
      <c r="AA418" s="35"/>
      <c r="AB418" s="35"/>
      <c r="AC418" s="35"/>
      <c r="AD418" s="35"/>
      <c r="AE418" s="35"/>
      <c r="AR418" s="215" t="s">
        <v>171</v>
      </c>
      <c r="AT418" s="215" t="s">
        <v>166</v>
      </c>
      <c r="AU418" s="215" t="s">
        <v>88</v>
      </c>
      <c r="AY418" s="18" t="s">
        <v>164</v>
      </c>
      <c r="BE418" s="216">
        <f>IF(N418="základní",J418,0)</f>
        <v>0</v>
      </c>
      <c r="BF418" s="216">
        <f>IF(N418="snížená",J418,0)</f>
        <v>0</v>
      </c>
      <c r="BG418" s="216">
        <f>IF(N418="zákl. přenesená",J418,0)</f>
        <v>0</v>
      </c>
      <c r="BH418" s="216">
        <f>IF(N418="sníž. přenesená",J418,0)</f>
        <v>0</v>
      </c>
      <c r="BI418" s="216">
        <f>IF(N418="nulová",J418,0)</f>
        <v>0</v>
      </c>
      <c r="BJ418" s="18" t="s">
        <v>86</v>
      </c>
      <c r="BK418" s="216">
        <f>ROUND(I418*H418,2)</f>
        <v>0</v>
      </c>
      <c r="BL418" s="18" t="s">
        <v>171</v>
      </c>
      <c r="BM418" s="215" t="s">
        <v>626</v>
      </c>
    </row>
    <row r="419" spans="1:65" s="2" customFormat="1" ht="78">
      <c r="A419" s="35"/>
      <c r="B419" s="36"/>
      <c r="C419" s="37"/>
      <c r="D419" s="217" t="s">
        <v>173</v>
      </c>
      <c r="E419" s="37"/>
      <c r="F419" s="218" t="s">
        <v>627</v>
      </c>
      <c r="G419" s="37"/>
      <c r="H419" s="37"/>
      <c r="I419" s="116"/>
      <c r="J419" s="37"/>
      <c r="K419" s="37"/>
      <c r="L419" s="40"/>
      <c r="M419" s="219"/>
      <c r="N419" s="220"/>
      <c r="O419" s="72"/>
      <c r="P419" s="72"/>
      <c r="Q419" s="72"/>
      <c r="R419" s="72"/>
      <c r="S419" s="72"/>
      <c r="T419" s="73"/>
      <c r="U419" s="35"/>
      <c r="V419" s="35"/>
      <c r="W419" s="35"/>
      <c r="X419" s="35"/>
      <c r="Y419" s="35"/>
      <c r="Z419" s="35"/>
      <c r="AA419" s="35"/>
      <c r="AB419" s="35"/>
      <c r="AC419" s="35"/>
      <c r="AD419" s="35"/>
      <c r="AE419" s="35"/>
      <c r="AT419" s="18" t="s">
        <v>173</v>
      </c>
      <c r="AU419" s="18" t="s">
        <v>88</v>
      </c>
    </row>
    <row r="420" spans="1:65" s="2" customFormat="1" ht="16.5" customHeight="1">
      <c r="A420" s="35"/>
      <c r="B420" s="36"/>
      <c r="C420" s="265" t="s">
        <v>628</v>
      </c>
      <c r="D420" s="265" t="s">
        <v>420</v>
      </c>
      <c r="E420" s="266" t="s">
        <v>629</v>
      </c>
      <c r="F420" s="267" t="s">
        <v>630</v>
      </c>
      <c r="G420" s="268" t="s">
        <v>395</v>
      </c>
      <c r="H420" s="269">
        <v>1</v>
      </c>
      <c r="I420" s="270"/>
      <c r="J420" s="271">
        <f>ROUND(I420*H420,2)</f>
        <v>0</v>
      </c>
      <c r="K420" s="267" t="s">
        <v>170</v>
      </c>
      <c r="L420" s="272"/>
      <c r="M420" s="273" t="s">
        <v>1</v>
      </c>
      <c r="N420" s="274" t="s">
        <v>43</v>
      </c>
      <c r="O420" s="72"/>
      <c r="P420" s="213">
        <f>O420*H420</f>
        <v>0</v>
      </c>
      <c r="Q420" s="213">
        <v>1.2E-2</v>
      </c>
      <c r="R420" s="213">
        <f>Q420*H420</f>
        <v>1.2E-2</v>
      </c>
      <c r="S420" s="213">
        <v>0</v>
      </c>
      <c r="T420" s="214">
        <f>S420*H420</f>
        <v>0</v>
      </c>
      <c r="U420" s="35"/>
      <c r="V420" s="35"/>
      <c r="W420" s="35"/>
      <c r="X420" s="35"/>
      <c r="Y420" s="35"/>
      <c r="Z420" s="35"/>
      <c r="AA420" s="35"/>
      <c r="AB420" s="35"/>
      <c r="AC420" s="35"/>
      <c r="AD420" s="35"/>
      <c r="AE420" s="35"/>
      <c r="AR420" s="215" t="s">
        <v>213</v>
      </c>
      <c r="AT420" s="215" t="s">
        <v>420</v>
      </c>
      <c r="AU420" s="215" t="s">
        <v>88</v>
      </c>
      <c r="AY420" s="18" t="s">
        <v>164</v>
      </c>
      <c r="BE420" s="216">
        <f>IF(N420="základní",J420,0)</f>
        <v>0</v>
      </c>
      <c r="BF420" s="216">
        <f>IF(N420="snížená",J420,0)</f>
        <v>0</v>
      </c>
      <c r="BG420" s="216">
        <f>IF(N420="zákl. přenesená",J420,0)</f>
        <v>0</v>
      </c>
      <c r="BH420" s="216">
        <f>IF(N420="sníž. přenesená",J420,0)</f>
        <v>0</v>
      </c>
      <c r="BI420" s="216">
        <f>IF(N420="nulová",J420,0)</f>
        <v>0</v>
      </c>
      <c r="BJ420" s="18" t="s">
        <v>86</v>
      </c>
      <c r="BK420" s="216">
        <f>ROUND(I420*H420,2)</f>
        <v>0</v>
      </c>
      <c r="BL420" s="18" t="s">
        <v>171</v>
      </c>
      <c r="BM420" s="215" t="s">
        <v>631</v>
      </c>
    </row>
    <row r="421" spans="1:65" s="2" customFormat="1" ht="16.5" customHeight="1">
      <c r="A421" s="35"/>
      <c r="B421" s="36"/>
      <c r="C421" s="204" t="s">
        <v>632</v>
      </c>
      <c r="D421" s="204" t="s">
        <v>166</v>
      </c>
      <c r="E421" s="205" t="s">
        <v>633</v>
      </c>
      <c r="F421" s="206" t="s">
        <v>634</v>
      </c>
      <c r="G421" s="207" t="s">
        <v>466</v>
      </c>
      <c r="H421" s="208">
        <v>1</v>
      </c>
      <c r="I421" s="209"/>
      <c r="J421" s="210">
        <f>ROUND(I421*H421,2)</f>
        <v>0</v>
      </c>
      <c r="K421" s="206" t="s">
        <v>467</v>
      </c>
      <c r="L421" s="40"/>
      <c r="M421" s="211" t="s">
        <v>1</v>
      </c>
      <c r="N421" s="212" t="s">
        <v>43</v>
      </c>
      <c r="O421" s="72"/>
      <c r="P421" s="213">
        <f>O421*H421</f>
        <v>0</v>
      </c>
      <c r="Q421" s="213">
        <v>0</v>
      </c>
      <c r="R421" s="213">
        <f>Q421*H421</f>
        <v>0</v>
      </c>
      <c r="S421" s="213">
        <v>0</v>
      </c>
      <c r="T421" s="214">
        <f>S421*H421</f>
        <v>0</v>
      </c>
      <c r="U421" s="35"/>
      <c r="V421" s="35"/>
      <c r="W421" s="35"/>
      <c r="X421" s="35"/>
      <c r="Y421" s="35"/>
      <c r="Z421" s="35"/>
      <c r="AA421" s="35"/>
      <c r="AB421" s="35"/>
      <c r="AC421" s="35"/>
      <c r="AD421" s="35"/>
      <c r="AE421" s="35"/>
      <c r="AR421" s="215" t="s">
        <v>171</v>
      </c>
      <c r="AT421" s="215" t="s">
        <v>166</v>
      </c>
      <c r="AU421" s="215" t="s">
        <v>88</v>
      </c>
      <c r="AY421" s="18" t="s">
        <v>164</v>
      </c>
      <c r="BE421" s="216">
        <f>IF(N421="základní",J421,0)</f>
        <v>0</v>
      </c>
      <c r="BF421" s="216">
        <f>IF(N421="snížená",J421,0)</f>
        <v>0</v>
      </c>
      <c r="BG421" s="216">
        <f>IF(N421="zákl. přenesená",J421,0)</f>
        <v>0</v>
      </c>
      <c r="BH421" s="216">
        <f>IF(N421="sníž. přenesená",J421,0)</f>
        <v>0</v>
      </c>
      <c r="BI421" s="216">
        <f>IF(N421="nulová",J421,0)</f>
        <v>0</v>
      </c>
      <c r="BJ421" s="18" t="s">
        <v>86</v>
      </c>
      <c r="BK421" s="216">
        <f>ROUND(I421*H421,2)</f>
        <v>0</v>
      </c>
      <c r="BL421" s="18" t="s">
        <v>171</v>
      </c>
      <c r="BM421" s="215" t="s">
        <v>635</v>
      </c>
    </row>
    <row r="422" spans="1:65" s="12" customFormat="1" ht="22.9" customHeight="1">
      <c r="B422" s="188"/>
      <c r="C422" s="189"/>
      <c r="D422" s="190" t="s">
        <v>77</v>
      </c>
      <c r="E422" s="202" t="s">
        <v>636</v>
      </c>
      <c r="F422" s="202" t="s">
        <v>637</v>
      </c>
      <c r="G422" s="189"/>
      <c r="H422" s="189"/>
      <c r="I422" s="192"/>
      <c r="J422" s="203">
        <f>BK422</f>
        <v>0</v>
      </c>
      <c r="K422" s="189"/>
      <c r="L422" s="194"/>
      <c r="M422" s="195"/>
      <c r="N422" s="196"/>
      <c r="O422" s="196"/>
      <c r="P422" s="197">
        <f>SUM(P423:P424)</f>
        <v>0</v>
      </c>
      <c r="Q422" s="196"/>
      <c r="R422" s="197">
        <f>SUM(R423:R424)</f>
        <v>0</v>
      </c>
      <c r="S422" s="196"/>
      <c r="T422" s="198">
        <f>SUM(T423:T424)</f>
        <v>0</v>
      </c>
      <c r="AR422" s="199" t="s">
        <v>86</v>
      </c>
      <c r="AT422" s="200" t="s">
        <v>77</v>
      </c>
      <c r="AU422" s="200" t="s">
        <v>86</v>
      </c>
      <c r="AY422" s="199" t="s">
        <v>164</v>
      </c>
      <c r="BK422" s="201">
        <f>SUM(BK423:BK424)</f>
        <v>0</v>
      </c>
    </row>
    <row r="423" spans="1:65" s="2" customFormat="1" ht="48" customHeight="1">
      <c r="A423" s="35"/>
      <c r="B423" s="36"/>
      <c r="C423" s="204" t="s">
        <v>638</v>
      </c>
      <c r="D423" s="204" t="s">
        <v>166</v>
      </c>
      <c r="E423" s="205" t="s">
        <v>639</v>
      </c>
      <c r="F423" s="206" t="s">
        <v>640</v>
      </c>
      <c r="G423" s="207" t="s">
        <v>243</v>
      </c>
      <c r="H423" s="208">
        <v>336.048</v>
      </c>
      <c r="I423" s="209"/>
      <c r="J423" s="210">
        <f>ROUND(I423*H423,2)</f>
        <v>0</v>
      </c>
      <c r="K423" s="206" t="s">
        <v>170</v>
      </c>
      <c r="L423" s="40"/>
      <c r="M423" s="211" t="s">
        <v>1</v>
      </c>
      <c r="N423" s="212" t="s">
        <v>43</v>
      </c>
      <c r="O423" s="72"/>
      <c r="P423" s="213">
        <f>O423*H423</f>
        <v>0</v>
      </c>
      <c r="Q423" s="213">
        <v>0</v>
      </c>
      <c r="R423" s="213">
        <f>Q423*H423</f>
        <v>0</v>
      </c>
      <c r="S423" s="213">
        <v>0</v>
      </c>
      <c r="T423" s="214">
        <f>S423*H423</f>
        <v>0</v>
      </c>
      <c r="U423" s="35"/>
      <c r="V423" s="35"/>
      <c r="W423" s="35"/>
      <c r="X423" s="35"/>
      <c r="Y423" s="35"/>
      <c r="Z423" s="35"/>
      <c r="AA423" s="35"/>
      <c r="AB423" s="35"/>
      <c r="AC423" s="35"/>
      <c r="AD423" s="35"/>
      <c r="AE423" s="35"/>
      <c r="AR423" s="215" t="s">
        <v>171</v>
      </c>
      <c r="AT423" s="215" t="s">
        <v>166</v>
      </c>
      <c r="AU423" s="215" t="s">
        <v>88</v>
      </c>
      <c r="AY423" s="18" t="s">
        <v>164</v>
      </c>
      <c r="BE423" s="216">
        <f>IF(N423="základní",J423,0)</f>
        <v>0</v>
      </c>
      <c r="BF423" s="216">
        <f>IF(N423="snížená",J423,0)</f>
        <v>0</v>
      </c>
      <c r="BG423" s="216">
        <f>IF(N423="zákl. přenesená",J423,0)</f>
        <v>0</v>
      </c>
      <c r="BH423" s="216">
        <f>IF(N423="sníž. přenesená",J423,0)</f>
        <v>0</v>
      </c>
      <c r="BI423" s="216">
        <f>IF(N423="nulová",J423,0)</f>
        <v>0</v>
      </c>
      <c r="BJ423" s="18" t="s">
        <v>86</v>
      </c>
      <c r="BK423" s="216">
        <f>ROUND(I423*H423,2)</f>
        <v>0</v>
      </c>
      <c r="BL423" s="18" t="s">
        <v>171</v>
      </c>
      <c r="BM423" s="215" t="s">
        <v>641</v>
      </c>
    </row>
    <row r="424" spans="1:65" s="2" customFormat="1" ht="68.25">
      <c r="A424" s="35"/>
      <c r="B424" s="36"/>
      <c r="C424" s="37"/>
      <c r="D424" s="217" t="s">
        <v>173</v>
      </c>
      <c r="E424" s="37"/>
      <c r="F424" s="218" t="s">
        <v>642</v>
      </c>
      <c r="G424" s="37"/>
      <c r="H424" s="37"/>
      <c r="I424" s="116"/>
      <c r="J424" s="37"/>
      <c r="K424" s="37"/>
      <c r="L424" s="40"/>
      <c r="M424" s="219"/>
      <c r="N424" s="220"/>
      <c r="O424" s="72"/>
      <c r="P424" s="72"/>
      <c r="Q424" s="72"/>
      <c r="R424" s="72"/>
      <c r="S424" s="72"/>
      <c r="T424" s="73"/>
      <c r="U424" s="35"/>
      <c r="V424" s="35"/>
      <c r="W424" s="35"/>
      <c r="X424" s="35"/>
      <c r="Y424" s="35"/>
      <c r="Z424" s="35"/>
      <c r="AA424" s="35"/>
      <c r="AB424" s="35"/>
      <c r="AC424" s="35"/>
      <c r="AD424" s="35"/>
      <c r="AE424" s="35"/>
      <c r="AT424" s="18" t="s">
        <v>173</v>
      </c>
      <c r="AU424" s="18" t="s">
        <v>88</v>
      </c>
    </row>
    <row r="425" spans="1:65" s="12" customFormat="1" ht="25.9" customHeight="1">
      <c r="B425" s="188"/>
      <c r="C425" s="189"/>
      <c r="D425" s="190" t="s">
        <v>77</v>
      </c>
      <c r="E425" s="191" t="s">
        <v>643</v>
      </c>
      <c r="F425" s="191" t="s">
        <v>644</v>
      </c>
      <c r="G425" s="189"/>
      <c r="H425" s="189"/>
      <c r="I425" s="192"/>
      <c r="J425" s="193">
        <f>BK425</f>
        <v>0</v>
      </c>
      <c r="K425" s="189"/>
      <c r="L425" s="194"/>
      <c r="M425" s="195"/>
      <c r="N425" s="196"/>
      <c r="O425" s="196"/>
      <c r="P425" s="197">
        <f>P426+P444+P464+P521+P531+P558+P629+P636+P730+P747+P807+P870+P902</f>
        <v>0</v>
      </c>
      <c r="Q425" s="196"/>
      <c r="R425" s="197">
        <f>R426+R444+R464+R521+R531+R558+R629+R636+R730+R747+R807+R870+R902</f>
        <v>17.896701559999997</v>
      </c>
      <c r="S425" s="196"/>
      <c r="T425" s="198">
        <f>T426+T444+T464+T521+T531+T558+T629+T636+T730+T747+T807+T870+T902</f>
        <v>0</v>
      </c>
      <c r="AR425" s="199" t="s">
        <v>88</v>
      </c>
      <c r="AT425" s="200" t="s">
        <v>77</v>
      </c>
      <c r="AU425" s="200" t="s">
        <v>78</v>
      </c>
      <c r="AY425" s="199" t="s">
        <v>164</v>
      </c>
      <c r="BK425" s="201">
        <f>BK426+BK444+BK464+BK521+BK531+BK558+BK629+BK636+BK730+BK747+BK807+BK870+BK902</f>
        <v>0</v>
      </c>
    </row>
    <row r="426" spans="1:65" s="12" customFormat="1" ht="22.9" customHeight="1">
      <c r="B426" s="188"/>
      <c r="C426" s="189"/>
      <c r="D426" s="190" t="s">
        <v>77</v>
      </c>
      <c r="E426" s="202" t="s">
        <v>645</v>
      </c>
      <c r="F426" s="202" t="s">
        <v>646</v>
      </c>
      <c r="G426" s="189"/>
      <c r="H426" s="189"/>
      <c r="I426" s="192"/>
      <c r="J426" s="203">
        <f>BK426</f>
        <v>0</v>
      </c>
      <c r="K426" s="189"/>
      <c r="L426" s="194"/>
      <c r="M426" s="195"/>
      <c r="N426" s="196"/>
      <c r="O426" s="196"/>
      <c r="P426" s="197">
        <f>SUM(P427:P443)</f>
        <v>0</v>
      </c>
      <c r="Q426" s="196"/>
      <c r="R426" s="197">
        <f>SUM(R427:R443)</f>
        <v>0.20318960000000003</v>
      </c>
      <c r="S426" s="196"/>
      <c r="T426" s="198">
        <f>SUM(T427:T443)</f>
        <v>0</v>
      </c>
      <c r="AR426" s="199" t="s">
        <v>88</v>
      </c>
      <c r="AT426" s="200" t="s">
        <v>77</v>
      </c>
      <c r="AU426" s="200" t="s">
        <v>86</v>
      </c>
      <c r="AY426" s="199" t="s">
        <v>164</v>
      </c>
      <c r="BK426" s="201">
        <f>SUM(BK427:BK443)</f>
        <v>0</v>
      </c>
    </row>
    <row r="427" spans="1:65" s="2" customFormat="1" ht="36" customHeight="1">
      <c r="A427" s="35"/>
      <c r="B427" s="36"/>
      <c r="C427" s="204" t="s">
        <v>647</v>
      </c>
      <c r="D427" s="204" t="s">
        <v>166</v>
      </c>
      <c r="E427" s="205" t="s">
        <v>648</v>
      </c>
      <c r="F427" s="206" t="s">
        <v>649</v>
      </c>
      <c r="G427" s="207" t="s">
        <v>255</v>
      </c>
      <c r="H427" s="208">
        <v>102.63800000000001</v>
      </c>
      <c r="I427" s="209"/>
      <c r="J427" s="210">
        <f>ROUND(I427*H427,2)</f>
        <v>0</v>
      </c>
      <c r="K427" s="206" t="s">
        <v>170</v>
      </c>
      <c r="L427" s="40"/>
      <c r="M427" s="211" t="s">
        <v>1</v>
      </c>
      <c r="N427" s="212" t="s">
        <v>43</v>
      </c>
      <c r="O427" s="72"/>
      <c r="P427" s="213">
        <f>O427*H427</f>
        <v>0</v>
      </c>
      <c r="Q427" s="213">
        <v>0</v>
      </c>
      <c r="R427" s="213">
        <f>Q427*H427</f>
        <v>0</v>
      </c>
      <c r="S427" s="213">
        <v>0</v>
      </c>
      <c r="T427" s="214">
        <f>S427*H427</f>
        <v>0</v>
      </c>
      <c r="U427" s="35"/>
      <c r="V427" s="35"/>
      <c r="W427" s="35"/>
      <c r="X427" s="35"/>
      <c r="Y427" s="35"/>
      <c r="Z427" s="35"/>
      <c r="AA427" s="35"/>
      <c r="AB427" s="35"/>
      <c r="AC427" s="35"/>
      <c r="AD427" s="35"/>
      <c r="AE427" s="35"/>
      <c r="AR427" s="215" t="s">
        <v>269</v>
      </c>
      <c r="AT427" s="215" t="s">
        <v>166</v>
      </c>
      <c r="AU427" s="215" t="s">
        <v>88</v>
      </c>
      <c r="AY427" s="18" t="s">
        <v>164</v>
      </c>
      <c r="BE427" s="216">
        <f>IF(N427="základní",J427,0)</f>
        <v>0</v>
      </c>
      <c r="BF427" s="216">
        <f>IF(N427="snížená",J427,0)</f>
        <v>0</v>
      </c>
      <c r="BG427" s="216">
        <f>IF(N427="zákl. přenesená",J427,0)</f>
        <v>0</v>
      </c>
      <c r="BH427" s="216">
        <f>IF(N427="sníž. přenesená",J427,0)</f>
        <v>0</v>
      </c>
      <c r="BI427" s="216">
        <f>IF(N427="nulová",J427,0)</f>
        <v>0</v>
      </c>
      <c r="BJ427" s="18" t="s">
        <v>86</v>
      </c>
      <c r="BK427" s="216">
        <f>ROUND(I427*H427,2)</f>
        <v>0</v>
      </c>
      <c r="BL427" s="18" t="s">
        <v>269</v>
      </c>
      <c r="BM427" s="215" t="s">
        <v>650</v>
      </c>
    </row>
    <row r="428" spans="1:65" s="14" customFormat="1" ht="11.25">
      <c r="B428" s="232"/>
      <c r="C428" s="233"/>
      <c r="D428" s="217" t="s">
        <v>175</v>
      </c>
      <c r="E428" s="234" t="s">
        <v>1</v>
      </c>
      <c r="F428" s="235" t="s">
        <v>651</v>
      </c>
      <c r="G428" s="233"/>
      <c r="H428" s="234" t="s">
        <v>1</v>
      </c>
      <c r="I428" s="236"/>
      <c r="J428" s="233"/>
      <c r="K428" s="233"/>
      <c r="L428" s="237"/>
      <c r="M428" s="238"/>
      <c r="N428" s="239"/>
      <c r="O428" s="239"/>
      <c r="P428" s="239"/>
      <c r="Q428" s="239"/>
      <c r="R428" s="239"/>
      <c r="S428" s="239"/>
      <c r="T428" s="240"/>
      <c r="AT428" s="241" t="s">
        <v>175</v>
      </c>
      <c r="AU428" s="241" t="s">
        <v>88</v>
      </c>
      <c r="AV428" s="14" t="s">
        <v>86</v>
      </c>
      <c r="AW428" s="14" t="s">
        <v>33</v>
      </c>
      <c r="AX428" s="14" t="s">
        <v>78</v>
      </c>
      <c r="AY428" s="241" t="s">
        <v>164</v>
      </c>
    </row>
    <row r="429" spans="1:65" s="13" customFormat="1" ht="11.25">
      <c r="B429" s="221"/>
      <c r="C429" s="222"/>
      <c r="D429" s="217" t="s">
        <v>175</v>
      </c>
      <c r="E429" s="223" t="s">
        <v>1</v>
      </c>
      <c r="F429" s="224" t="s">
        <v>652</v>
      </c>
      <c r="G429" s="222"/>
      <c r="H429" s="225">
        <v>102.63800000000001</v>
      </c>
      <c r="I429" s="226"/>
      <c r="J429" s="222"/>
      <c r="K429" s="222"/>
      <c r="L429" s="227"/>
      <c r="M429" s="228"/>
      <c r="N429" s="229"/>
      <c r="O429" s="229"/>
      <c r="P429" s="229"/>
      <c r="Q429" s="229"/>
      <c r="R429" s="229"/>
      <c r="S429" s="229"/>
      <c r="T429" s="230"/>
      <c r="AT429" s="231" t="s">
        <v>175</v>
      </c>
      <c r="AU429" s="231" t="s">
        <v>88</v>
      </c>
      <c r="AV429" s="13" t="s">
        <v>88</v>
      </c>
      <c r="AW429" s="13" t="s">
        <v>33</v>
      </c>
      <c r="AX429" s="13" t="s">
        <v>86</v>
      </c>
      <c r="AY429" s="231" t="s">
        <v>164</v>
      </c>
    </row>
    <row r="430" spans="1:65" s="2" customFormat="1" ht="36" customHeight="1">
      <c r="A430" s="35"/>
      <c r="B430" s="36"/>
      <c r="C430" s="204" t="s">
        <v>653</v>
      </c>
      <c r="D430" s="204" t="s">
        <v>166</v>
      </c>
      <c r="E430" s="205" t="s">
        <v>654</v>
      </c>
      <c r="F430" s="206" t="s">
        <v>655</v>
      </c>
      <c r="G430" s="207" t="s">
        <v>255</v>
      </c>
      <c r="H430" s="208">
        <v>16.256</v>
      </c>
      <c r="I430" s="209"/>
      <c r="J430" s="210">
        <f>ROUND(I430*H430,2)</f>
        <v>0</v>
      </c>
      <c r="K430" s="206" t="s">
        <v>170</v>
      </c>
      <c r="L430" s="40"/>
      <c r="M430" s="211" t="s">
        <v>1</v>
      </c>
      <c r="N430" s="212" t="s">
        <v>43</v>
      </c>
      <c r="O430" s="72"/>
      <c r="P430" s="213">
        <f>O430*H430</f>
        <v>0</v>
      </c>
      <c r="Q430" s="213">
        <v>0</v>
      </c>
      <c r="R430" s="213">
        <f>Q430*H430</f>
        <v>0</v>
      </c>
      <c r="S430" s="213">
        <v>0</v>
      </c>
      <c r="T430" s="214">
        <f>S430*H430</f>
        <v>0</v>
      </c>
      <c r="U430" s="35"/>
      <c r="V430" s="35"/>
      <c r="W430" s="35"/>
      <c r="X430" s="35"/>
      <c r="Y430" s="35"/>
      <c r="Z430" s="35"/>
      <c r="AA430" s="35"/>
      <c r="AB430" s="35"/>
      <c r="AC430" s="35"/>
      <c r="AD430" s="35"/>
      <c r="AE430" s="35"/>
      <c r="AR430" s="215" t="s">
        <v>269</v>
      </c>
      <c r="AT430" s="215" t="s">
        <v>166</v>
      </c>
      <c r="AU430" s="215" t="s">
        <v>88</v>
      </c>
      <c r="AY430" s="18" t="s">
        <v>164</v>
      </c>
      <c r="BE430" s="216">
        <f>IF(N430="základní",J430,0)</f>
        <v>0</v>
      </c>
      <c r="BF430" s="216">
        <f>IF(N430="snížená",J430,0)</f>
        <v>0</v>
      </c>
      <c r="BG430" s="216">
        <f>IF(N430="zákl. přenesená",J430,0)</f>
        <v>0</v>
      </c>
      <c r="BH430" s="216">
        <f>IF(N430="sníž. přenesená",J430,0)</f>
        <v>0</v>
      </c>
      <c r="BI430" s="216">
        <f>IF(N430="nulová",J430,0)</f>
        <v>0</v>
      </c>
      <c r="BJ430" s="18" t="s">
        <v>86</v>
      </c>
      <c r="BK430" s="216">
        <f>ROUND(I430*H430,2)</f>
        <v>0</v>
      </c>
      <c r="BL430" s="18" t="s">
        <v>269</v>
      </c>
      <c r="BM430" s="215" t="s">
        <v>656</v>
      </c>
    </row>
    <row r="431" spans="1:65" s="13" customFormat="1" ht="11.25">
      <c r="B431" s="221"/>
      <c r="C431" s="222"/>
      <c r="D431" s="217" t="s">
        <v>175</v>
      </c>
      <c r="E431" s="223" t="s">
        <v>1</v>
      </c>
      <c r="F431" s="224" t="s">
        <v>657</v>
      </c>
      <c r="G431" s="222"/>
      <c r="H431" s="225">
        <v>16.256</v>
      </c>
      <c r="I431" s="226"/>
      <c r="J431" s="222"/>
      <c r="K431" s="222"/>
      <c r="L431" s="227"/>
      <c r="M431" s="228"/>
      <c r="N431" s="229"/>
      <c r="O431" s="229"/>
      <c r="P431" s="229"/>
      <c r="Q431" s="229"/>
      <c r="R431" s="229"/>
      <c r="S431" s="229"/>
      <c r="T431" s="230"/>
      <c r="AT431" s="231" t="s">
        <v>175</v>
      </c>
      <c r="AU431" s="231" t="s">
        <v>88</v>
      </c>
      <c r="AV431" s="13" t="s">
        <v>88</v>
      </c>
      <c r="AW431" s="13" t="s">
        <v>33</v>
      </c>
      <c r="AX431" s="13" t="s">
        <v>86</v>
      </c>
      <c r="AY431" s="231" t="s">
        <v>164</v>
      </c>
    </row>
    <row r="432" spans="1:65" s="2" customFormat="1" ht="16.5" customHeight="1">
      <c r="A432" s="35"/>
      <c r="B432" s="36"/>
      <c r="C432" s="265" t="s">
        <v>658</v>
      </c>
      <c r="D432" s="265" t="s">
        <v>420</v>
      </c>
      <c r="E432" s="266" t="s">
        <v>659</v>
      </c>
      <c r="F432" s="267" t="s">
        <v>660</v>
      </c>
      <c r="G432" s="268" t="s">
        <v>661</v>
      </c>
      <c r="H432" s="269">
        <v>36.738</v>
      </c>
      <c r="I432" s="270"/>
      <c r="J432" s="271">
        <f>ROUND(I432*H432,2)</f>
        <v>0</v>
      </c>
      <c r="K432" s="267" t="s">
        <v>170</v>
      </c>
      <c r="L432" s="272"/>
      <c r="M432" s="273" t="s">
        <v>1</v>
      </c>
      <c r="N432" s="274" t="s">
        <v>43</v>
      </c>
      <c r="O432" s="72"/>
      <c r="P432" s="213">
        <f>O432*H432</f>
        <v>0</v>
      </c>
      <c r="Q432" s="213">
        <v>1E-3</v>
      </c>
      <c r="R432" s="213">
        <f>Q432*H432</f>
        <v>3.6738E-2</v>
      </c>
      <c r="S432" s="213">
        <v>0</v>
      </c>
      <c r="T432" s="214">
        <f>S432*H432</f>
        <v>0</v>
      </c>
      <c r="U432" s="35"/>
      <c r="V432" s="35"/>
      <c r="W432" s="35"/>
      <c r="X432" s="35"/>
      <c r="Y432" s="35"/>
      <c r="Z432" s="35"/>
      <c r="AA432" s="35"/>
      <c r="AB432" s="35"/>
      <c r="AC432" s="35"/>
      <c r="AD432" s="35"/>
      <c r="AE432" s="35"/>
      <c r="AR432" s="215" t="s">
        <v>381</v>
      </c>
      <c r="AT432" s="215" t="s">
        <v>420</v>
      </c>
      <c r="AU432" s="215" t="s">
        <v>88</v>
      </c>
      <c r="AY432" s="18" t="s">
        <v>164</v>
      </c>
      <c r="BE432" s="216">
        <f>IF(N432="základní",J432,0)</f>
        <v>0</v>
      </c>
      <c r="BF432" s="216">
        <f>IF(N432="snížená",J432,0)</f>
        <v>0</v>
      </c>
      <c r="BG432" s="216">
        <f>IF(N432="zákl. přenesená",J432,0)</f>
        <v>0</v>
      </c>
      <c r="BH432" s="216">
        <f>IF(N432="sníž. přenesená",J432,0)</f>
        <v>0</v>
      </c>
      <c r="BI432" s="216">
        <f>IF(N432="nulová",J432,0)</f>
        <v>0</v>
      </c>
      <c r="BJ432" s="18" t="s">
        <v>86</v>
      </c>
      <c r="BK432" s="216">
        <f>ROUND(I432*H432,2)</f>
        <v>0</v>
      </c>
      <c r="BL432" s="18" t="s">
        <v>269</v>
      </c>
      <c r="BM432" s="215" t="s">
        <v>662</v>
      </c>
    </row>
    <row r="433" spans="1:65" s="13" customFormat="1" ht="11.25">
      <c r="B433" s="221"/>
      <c r="C433" s="222"/>
      <c r="D433" s="217" t="s">
        <v>175</v>
      </c>
      <c r="E433" s="223" t="s">
        <v>1</v>
      </c>
      <c r="F433" s="224" t="s">
        <v>663</v>
      </c>
      <c r="G433" s="222"/>
      <c r="H433" s="225">
        <v>35.667999999999999</v>
      </c>
      <c r="I433" s="226"/>
      <c r="J433" s="222"/>
      <c r="K433" s="222"/>
      <c r="L433" s="227"/>
      <c r="M433" s="228"/>
      <c r="N433" s="229"/>
      <c r="O433" s="229"/>
      <c r="P433" s="229"/>
      <c r="Q433" s="229"/>
      <c r="R433" s="229"/>
      <c r="S433" s="229"/>
      <c r="T433" s="230"/>
      <c r="AT433" s="231" t="s">
        <v>175</v>
      </c>
      <c r="AU433" s="231" t="s">
        <v>88</v>
      </c>
      <c r="AV433" s="13" t="s">
        <v>88</v>
      </c>
      <c r="AW433" s="13" t="s">
        <v>33</v>
      </c>
      <c r="AX433" s="13" t="s">
        <v>86</v>
      </c>
      <c r="AY433" s="231" t="s">
        <v>164</v>
      </c>
    </row>
    <row r="434" spans="1:65" s="13" customFormat="1" ht="11.25">
      <c r="B434" s="221"/>
      <c r="C434" s="222"/>
      <c r="D434" s="217" t="s">
        <v>175</v>
      </c>
      <c r="E434" s="222"/>
      <c r="F434" s="224" t="s">
        <v>664</v>
      </c>
      <c r="G434" s="222"/>
      <c r="H434" s="225">
        <v>36.738</v>
      </c>
      <c r="I434" s="226"/>
      <c r="J434" s="222"/>
      <c r="K434" s="222"/>
      <c r="L434" s="227"/>
      <c r="M434" s="228"/>
      <c r="N434" s="229"/>
      <c r="O434" s="229"/>
      <c r="P434" s="229"/>
      <c r="Q434" s="229"/>
      <c r="R434" s="229"/>
      <c r="S434" s="229"/>
      <c r="T434" s="230"/>
      <c r="AT434" s="231" t="s">
        <v>175</v>
      </c>
      <c r="AU434" s="231" t="s">
        <v>88</v>
      </c>
      <c r="AV434" s="13" t="s">
        <v>88</v>
      </c>
      <c r="AW434" s="13" t="s">
        <v>4</v>
      </c>
      <c r="AX434" s="13" t="s">
        <v>86</v>
      </c>
      <c r="AY434" s="231" t="s">
        <v>164</v>
      </c>
    </row>
    <row r="435" spans="1:65" s="2" customFormat="1" ht="24" customHeight="1">
      <c r="A435" s="35"/>
      <c r="B435" s="36"/>
      <c r="C435" s="204" t="s">
        <v>665</v>
      </c>
      <c r="D435" s="204" t="s">
        <v>166</v>
      </c>
      <c r="E435" s="205" t="s">
        <v>666</v>
      </c>
      <c r="F435" s="206" t="s">
        <v>667</v>
      </c>
      <c r="G435" s="207" t="s">
        <v>255</v>
      </c>
      <c r="H435" s="208">
        <v>102.63800000000001</v>
      </c>
      <c r="I435" s="209"/>
      <c r="J435" s="210">
        <f>ROUND(I435*H435,2)</f>
        <v>0</v>
      </c>
      <c r="K435" s="206" t="s">
        <v>170</v>
      </c>
      <c r="L435" s="40"/>
      <c r="M435" s="211" t="s">
        <v>1</v>
      </c>
      <c r="N435" s="212" t="s">
        <v>43</v>
      </c>
      <c r="O435" s="72"/>
      <c r="P435" s="213">
        <f>O435*H435</f>
        <v>0</v>
      </c>
      <c r="Q435" s="213">
        <v>4.0000000000000002E-4</v>
      </c>
      <c r="R435" s="213">
        <f>Q435*H435</f>
        <v>4.1055200000000007E-2</v>
      </c>
      <c r="S435" s="213">
        <v>0</v>
      </c>
      <c r="T435" s="214">
        <f>S435*H435</f>
        <v>0</v>
      </c>
      <c r="U435" s="35"/>
      <c r="V435" s="35"/>
      <c r="W435" s="35"/>
      <c r="X435" s="35"/>
      <c r="Y435" s="35"/>
      <c r="Z435" s="35"/>
      <c r="AA435" s="35"/>
      <c r="AB435" s="35"/>
      <c r="AC435" s="35"/>
      <c r="AD435" s="35"/>
      <c r="AE435" s="35"/>
      <c r="AR435" s="215" t="s">
        <v>269</v>
      </c>
      <c r="AT435" s="215" t="s">
        <v>166</v>
      </c>
      <c r="AU435" s="215" t="s">
        <v>88</v>
      </c>
      <c r="AY435" s="18" t="s">
        <v>164</v>
      </c>
      <c r="BE435" s="216">
        <f>IF(N435="základní",J435,0)</f>
        <v>0</v>
      </c>
      <c r="BF435" s="216">
        <f>IF(N435="snížená",J435,0)</f>
        <v>0</v>
      </c>
      <c r="BG435" s="216">
        <f>IF(N435="zákl. přenesená",J435,0)</f>
        <v>0</v>
      </c>
      <c r="BH435" s="216">
        <f>IF(N435="sníž. přenesená",J435,0)</f>
        <v>0</v>
      </c>
      <c r="BI435" s="216">
        <f>IF(N435="nulová",J435,0)</f>
        <v>0</v>
      </c>
      <c r="BJ435" s="18" t="s">
        <v>86</v>
      </c>
      <c r="BK435" s="216">
        <f>ROUND(I435*H435,2)</f>
        <v>0</v>
      </c>
      <c r="BL435" s="18" t="s">
        <v>269</v>
      </c>
      <c r="BM435" s="215" t="s">
        <v>668</v>
      </c>
    </row>
    <row r="436" spans="1:65" s="14" customFormat="1" ht="11.25">
      <c r="B436" s="232"/>
      <c r="C436" s="233"/>
      <c r="D436" s="217" t="s">
        <v>175</v>
      </c>
      <c r="E436" s="234" t="s">
        <v>1</v>
      </c>
      <c r="F436" s="235" t="s">
        <v>651</v>
      </c>
      <c r="G436" s="233"/>
      <c r="H436" s="234" t="s">
        <v>1</v>
      </c>
      <c r="I436" s="236"/>
      <c r="J436" s="233"/>
      <c r="K436" s="233"/>
      <c r="L436" s="237"/>
      <c r="M436" s="238"/>
      <c r="N436" s="239"/>
      <c r="O436" s="239"/>
      <c r="P436" s="239"/>
      <c r="Q436" s="239"/>
      <c r="R436" s="239"/>
      <c r="S436" s="239"/>
      <c r="T436" s="240"/>
      <c r="AT436" s="241" t="s">
        <v>175</v>
      </c>
      <c r="AU436" s="241" t="s">
        <v>88</v>
      </c>
      <c r="AV436" s="14" t="s">
        <v>86</v>
      </c>
      <c r="AW436" s="14" t="s">
        <v>33</v>
      </c>
      <c r="AX436" s="14" t="s">
        <v>78</v>
      </c>
      <c r="AY436" s="241" t="s">
        <v>164</v>
      </c>
    </row>
    <row r="437" spans="1:65" s="13" customFormat="1" ht="11.25">
      <c r="B437" s="221"/>
      <c r="C437" s="222"/>
      <c r="D437" s="217" t="s">
        <v>175</v>
      </c>
      <c r="E437" s="223" t="s">
        <v>1</v>
      </c>
      <c r="F437" s="224" t="s">
        <v>652</v>
      </c>
      <c r="G437" s="222"/>
      <c r="H437" s="225">
        <v>102.63800000000001</v>
      </c>
      <c r="I437" s="226"/>
      <c r="J437" s="222"/>
      <c r="K437" s="222"/>
      <c r="L437" s="227"/>
      <c r="M437" s="228"/>
      <c r="N437" s="229"/>
      <c r="O437" s="229"/>
      <c r="P437" s="229"/>
      <c r="Q437" s="229"/>
      <c r="R437" s="229"/>
      <c r="S437" s="229"/>
      <c r="T437" s="230"/>
      <c r="AT437" s="231" t="s">
        <v>175</v>
      </c>
      <c r="AU437" s="231" t="s">
        <v>88</v>
      </c>
      <c r="AV437" s="13" t="s">
        <v>88</v>
      </c>
      <c r="AW437" s="13" t="s">
        <v>33</v>
      </c>
      <c r="AX437" s="13" t="s">
        <v>86</v>
      </c>
      <c r="AY437" s="231" t="s">
        <v>164</v>
      </c>
    </row>
    <row r="438" spans="1:65" s="2" customFormat="1" ht="24" customHeight="1">
      <c r="A438" s="35"/>
      <c r="B438" s="36"/>
      <c r="C438" s="204" t="s">
        <v>669</v>
      </c>
      <c r="D438" s="204" t="s">
        <v>166</v>
      </c>
      <c r="E438" s="205" t="s">
        <v>670</v>
      </c>
      <c r="F438" s="206" t="s">
        <v>671</v>
      </c>
      <c r="G438" s="207" t="s">
        <v>255</v>
      </c>
      <c r="H438" s="208">
        <v>16.256</v>
      </c>
      <c r="I438" s="209"/>
      <c r="J438" s="210">
        <f>ROUND(I438*H438,2)</f>
        <v>0</v>
      </c>
      <c r="K438" s="206" t="s">
        <v>170</v>
      </c>
      <c r="L438" s="40"/>
      <c r="M438" s="211" t="s">
        <v>1</v>
      </c>
      <c r="N438" s="212" t="s">
        <v>43</v>
      </c>
      <c r="O438" s="72"/>
      <c r="P438" s="213">
        <f>O438*H438</f>
        <v>0</v>
      </c>
      <c r="Q438" s="213">
        <v>4.0000000000000002E-4</v>
      </c>
      <c r="R438" s="213">
        <f>Q438*H438</f>
        <v>6.5024000000000002E-3</v>
      </c>
      <c r="S438" s="213">
        <v>0</v>
      </c>
      <c r="T438" s="214">
        <f>S438*H438</f>
        <v>0</v>
      </c>
      <c r="U438" s="35"/>
      <c r="V438" s="35"/>
      <c r="W438" s="35"/>
      <c r="X438" s="35"/>
      <c r="Y438" s="35"/>
      <c r="Z438" s="35"/>
      <c r="AA438" s="35"/>
      <c r="AB438" s="35"/>
      <c r="AC438" s="35"/>
      <c r="AD438" s="35"/>
      <c r="AE438" s="35"/>
      <c r="AR438" s="215" t="s">
        <v>269</v>
      </c>
      <c r="AT438" s="215" t="s">
        <v>166</v>
      </c>
      <c r="AU438" s="215" t="s">
        <v>88</v>
      </c>
      <c r="AY438" s="18" t="s">
        <v>164</v>
      </c>
      <c r="BE438" s="216">
        <f>IF(N438="základní",J438,0)</f>
        <v>0</v>
      </c>
      <c r="BF438" s="216">
        <f>IF(N438="snížená",J438,0)</f>
        <v>0</v>
      </c>
      <c r="BG438" s="216">
        <f>IF(N438="zákl. přenesená",J438,0)</f>
        <v>0</v>
      </c>
      <c r="BH438" s="216">
        <f>IF(N438="sníž. přenesená",J438,0)</f>
        <v>0</v>
      </c>
      <c r="BI438" s="216">
        <f>IF(N438="nulová",J438,0)</f>
        <v>0</v>
      </c>
      <c r="BJ438" s="18" t="s">
        <v>86</v>
      </c>
      <c r="BK438" s="216">
        <f>ROUND(I438*H438,2)</f>
        <v>0</v>
      </c>
      <c r="BL438" s="18" t="s">
        <v>269</v>
      </c>
      <c r="BM438" s="215" t="s">
        <v>672</v>
      </c>
    </row>
    <row r="439" spans="1:65" s="13" customFormat="1" ht="11.25">
      <c r="B439" s="221"/>
      <c r="C439" s="222"/>
      <c r="D439" s="217" t="s">
        <v>175</v>
      </c>
      <c r="E439" s="223" t="s">
        <v>1</v>
      </c>
      <c r="F439" s="224" t="s">
        <v>657</v>
      </c>
      <c r="G439" s="222"/>
      <c r="H439" s="225">
        <v>16.256</v>
      </c>
      <c r="I439" s="226"/>
      <c r="J439" s="222"/>
      <c r="K439" s="222"/>
      <c r="L439" s="227"/>
      <c r="M439" s="228"/>
      <c r="N439" s="229"/>
      <c r="O439" s="229"/>
      <c r="P439" s="229"/>
      <c r="Q439" s="229"/>
      <c r="R439" s="229"/>
      <c r="S439" s="229"/>
      <c r="T439" s="230"/>
      <c r="AT439" s="231" t="s">
        <v>175</v>
      </c>
      <c r="AU439" s="231" t="s">
        <v>88</v>
      </c>
      <c r="AV439" s="13" t="s">
        <v>88</v>
      </c>
      <c r="AW439" s="13" t="s">
        <v>33</v>
      </c>
      <c r="AX439" s="13" t="s">
        <v>86</v>
      </c>
      <c r="AY439" s="231" t="s">
        <v>164</v>
      </c>
    </row>
    <row r="440" spans="1:65" s="2" customFormat="1" ht="48" customHeight="1">
      <c r="A440" s="35"/>
      <c r="B440" s="36"/>
      <c r="C440" s="265" t="s">
        <v>673</v>
      </c>
      <c r="D440" s="265" t="s">
        <v>420</v>
      </c>
      <c r="E440" s="266" t="s">
        <v>674</v>
      </c>
      <c r="F440" s="267" t="s">
        <v>675</v>
      </c>
      <c r="G440" s="268" t="s">
        <v>255</v>
      </c>
      <c r="H440" s="269">
        <v>118.89400000000001</v>
      </c>
      <c r="I440" s="270"/>
      <c r="J440" s="271">
        <f>ROUND(I440*H440,2)</f>
        <v>0</v>
      </c>
      <c r="K440" s="267" t="s">
        <v>170</v>
      </c>
      <c r="L440" s="272"/>
      <c r="M440" s="273" t="s">
        <v>1</v>
      </c>
      <c r="N440" s="274" t="s">
        <v>43</v>
      </c>
      <c r="O440" s="72"/>
      <c r="P440" s="213">
        <f>O440*H440</f>
        <v>0</v>
      </c>
      <c r="Q440" s="213">
        <v>1E-3</v>
      </c>
      <c r="R440" s="213">
        <f>Q440*H440</f>
        <v>0.11889400000000001</v>
      </c>
      <c r="S440" s="213">
        <v>0</v>
      </c>
      <c r="T440" s="214">
        <f>S440*H440</f>
        <v>0</v>
      </c>
      <c r="U440" s="35"/>
      <c r="V440" s="35"/>
      <c r="W440" s="35"/>
      <c r="X440" s="35"/>
      <c r="Y440" s="35"/>
      <c r="Z440" s="35"/>
      <c r="AA440" s="35"/>
      <c r="AB440" s="35"/>
      <c r="AC440" s="35"/>
      <c r="AD440" s="35"/>
      <c r="AE440" s="35"/>
      <c r="AR440" s="215" t="s">
        <v>381</v>
      </c>
      <c r="AT440" s="215" t="s">
        <v>420</v>
      </c>
      <c r="AU440" s="215" t="s">
        <v>88</v>
      </c>
      <c r="AY440" s="18" t="s">
        <v>164</v>
      </c>
      <c r="BE440" s="216">
        <f>IF(N440="základní",J440,0)</f>
        <v>0</v>
      </c>
      <c r="BF440" s="216">
        <f>IF(N440="snížená",J440,0)</f>
        <v>0</v>
      </c>
      <c r="BG440" s="216">
        <f>IF(N440="zákl. přenesená",J440,0)</f>
        <v>0</v>
      </c>
      <c r="BH440" s="216">
        <f>IF(N440="sníž. přenesená",J440,0)</f>
        <v>0</v>
      </c>
      <c r="BI440" s="216">
        <f>IF(N440="nulová",J440,0)</f>
        <v>0</v>
      </c>
      <c r="BJ440" s="18" t="s">
        <v>86</v>
      </c>
      <c r="BK440" s="216">
        <f>ROUND(I440*H440,2)</f>
        <v>0</v>
      </c>
      <c r="BL440" s="18" t="s">
        <v>269</v>
      </c>
      <c r="BM440" s="215" t="s">
        <v>676</v>
      </c>
    </row>
    <row r="441" spans="1:65" s="13" customFormat="1" ht="11.25">
      <c r="B441" s="221"/>
      <c r="C441" s="222"/>
      <c r="D441" s="217" t="s">
        <v>175</v>
      </c>
      <c r="E441" s="223" t="s">
        <v>1</v>
      </c>
      <c r="F441" s="224" t="s">
        <v>677</v>
      </c>
      <c r="G441" s="222"/>
      <c r="H441" s="225">
        <v>118.89400000000001</v>
      </c>
      <c r="I441" s="226"/>
      <c r="J441" s="222"/>
      <c r="K441" s="222"/>
      <c r="L441" s="227"/>
      <c r="M441" s="228"/>
      <c r="N441" s="229"/>
      <c r="O441" s="229"/>
      <c r="P441" s="229"/>
      <c r="Q441" s="229"/>
      <c r="R441" s="229"/>
      <c r="S441" s="229"/>
      <c r="T441" s="230"/>
      <c r="AT441" s="231" t="s">
        <v>175</v>
      </c>
      <c r="AU441" s="231" t="s">
        <v>88</v>
      </c>
      <c r="AV441" s="13" t="s">
        <v>88</v>
      </c>
      <c r="AW441" s="13" t="s">
        <v>33</v>
      </c>
      <c r="AX441" s="13" t="s">
        <v>86</v>
      </c>
      <c r="AY441" s="231" t="s">
        <v>164</v>
      </c>
    </row>
    <row r="442" spans="1:65" s="2" customFormat="1" ht="48" customHeight="1">
      <c r="A442" s="35"/>
      <c r="B442" s="36"/>
      <c r="C442" s="204" t="s">
        <v>678</v>
      </c>
      <c r="D442" s="204" t="s">
        <v>166</v>
      </c>
      <c r="E442" s="205" t="s">
        <v>679</v>
      </c>
      <c r="F442" s="206" t="s">
        <v>680</v>
      </c>
      <c r="G442" s="207" t="s">
        <v>243</v>
      </c>
      <c r="H442" s="208">
        <v>0.20300000000000001</v>
      </c>
      <c r="I442" s="209"/>
      <c r="J442" s="210">
        <f>ROUND(I442*H442,2)</f>
        <v>0</v>
      </c>
      <c r="K442" s="206" t="s">
        <v>170</v>
      </c>
      <c r="L442" s="40"/>
      <c r="M442" s="211" t="s">
        <v>1</v>
      </c>
      <c r="N442" s="212" t="s">
        <v>43</v>
      </c>
      <c r="O442" s="72"/>
      <c r="P442" s="213">
        <f>O442*H442</f>
        <v>0</v>
      </c>
      <c r="Q442" s="213">
        <v>0</v>
      </c>
      <c r="R442" s="213">
        <f>Q442*H442</f>
        <v>0</v>
      </c>
      <c r="S442" s="213">
        <v>0</v>
      </c>
      <c r="T442" s="214">
        <f>S442*H442</f>
        <v>0</v>
      </c>
      <c r="U442" s="35"/>
      <c r="V442" s="35"/>
      <c r="W442" s="35"/>
      <c r="X442" s="35"/>
      <c r="Y442" s="35"/>
      <c r="Z442" s="35"/>
      <c r="AA442" s="35"/>
      <c r="AB442" s="35"/>
      <c r="AC442" s="35"/>
      <c r="AD442" s="35"/>
      <c r="AE442" s="35"/>
      <c r="AR442" s="215" t="s">
        <v>269</v>
      </c>
      <c r="AT442" s="215" t="s">
        <v>166</v>
      </c>
      <c r="AU442" s="215" t="s">
        <v>88</v>
      </c>
      <c r="AY442" s="18" t="s">
        <v>164</v>
      </c>
      <c r="BE442" s="216">
        <f>IF(N442="základní",J442,0)</f>
        <v>0</v>
      </c>
      <c r="BF442" s="216">
        <f>IF(N442="snížená",J442,0)</f>
        <v>0</v>
      </c>
      <c r="BG442" s="216">
        <f>IF(N442="zákl. přenesená",J442,0)</f>
        <v>0</v>
      </c>
      <c r="BH442" s="216">
        <f>IF(N442="sníž. přenesená",J442,0)</f>
        <v>0</v>
      </c>
      <c r="BI442" s="216">
        <f>IF(N442="nulová",J442,0)</f>
        <v>0</v>
      </c>
      <c r="BJ442" s="18" t="s">
        <v>86</v>
      </c>
      <c r="BK442" s="216">
        <f>ROUND(I442*H442,2)</f>
        <v>0</v>
      </c>
      <c r="BL442" s="18" t="s">
        <v>269</v>
      </c>
      <c r="BM442" s="215" t="s">
        <v>681</v>
      </c>
    </row>
    <row r="443" spans="1:65" s="2" customFormat="1" ht="48" customHeight="1">
      <c r="A443" s="35"/>
      <c r="B443" s="36"/>
      <c r="C443" s="204" t="s">
        <v>682</v>
      </c>
      <c r="D443" s="204" t="s">
        <v>166</v>
      </c>
      <c r="E443" s="205" t="s">
        <v>683</v>
      </c>
      <c r="F443" s="206" t="s">
        <v>684</v>
      </c>
      <c r="G443" s="207" t="s">
        <v>243</v>
      </c>
      <c r="H443" s="208">
        <v>0.20300000000000001</v>
      </c>
      <c r="I443" s="209"/>
      <c r="J443" s="210">
        <f>ROUND(I443*H443,2)</f>
        <v>0</v>
      </c>
      <c r="K443" s="206" t="s">
        <v>170</v>
      </c>
      <c r="L443" s="40"/>
      <c r="M443" s="211" t="s">
        <v>1</v>
      </c>
      <c r="N443" s="212" t="s">
        <v>43</v>
      </c>
      <c r="O443" s="72"/>
      <c r="P443" s="213">
        <f>O443*H443</f>
        <v>0</v>
      </c>
      <c r="Q443" s="213">
        <v>0</v>
      </c>
      <c r="R443" s="213">
        <f>Q443*H443</f>
        <v>0</v>
      </c>
      <c r="S443" s="213">
        <v>0</v>
      </c>
      <c r="T443" s="214">
        <f>S443*H443</f>
        <v>0</v>
      </c>
      <c r="U443" s="35"/>
      <c r="V443" s="35"/>
      <c r="W443" s="35"/>
      <c r="X443" s="35"/>
      <c r="Y443" s="35"/>
      <c r="Z443" s="35"/>
      <c r="AA443" s="35"/>
      <c r="AB443" s="35"/>
      <c r="AC443" s="35"/>
      <c r="AD443" s="35"/>
      <c r="AE443" s="35"/>
      <c r="AR443" s="215" t="s">
        <v>269</v>
      </c>
      <c r="AT443" s="215" t="s">
        <v>166</v>
      </c>
      <c r="AU443" s="215" t="s">
        <v>88</v>
      </c>
      <c r="AY443" s="18" t="s">
        <v>164</v>
      </c>
      <c r="BE443" s="216">
        <f>IF(N443="základní",J443,0)</f>
        <v>0</v>
      </c>
      <c r="BF443" s="216">
        <f>IF(N443="snížená",J443,0)</f>
        <v>0</v>
      </c>
      <c r="BG443" s="216">
        <f>IF(N443="zákl. přenesená",J443,0)</f>
        <v>0</v>
      </c>
      <c r="BH443" s="216">
        <f>IF(N443="sníž. přenesená",J443,0)</f>
        <v>0</v>
      </c>
      <c r="BI443" s="216">
        <f>IF(N443="nulová",J443,0)</f>
        <v>0</v>
      </c>
      <c r="BJ443" s="18" t="s">
        <v>86</v>
      </c>
      <c r="BK443" s="216">
        <f>ROUND(I443*H443,2)</f>
        <v>0</v>
      </c>
      <c r="BL443" s="18" t="s">
        <v>269</v>
      </c>
      <c r="BM443" s="215" t="s">
        <v>685</v>
      </c>
    </row>
    <row r="444" spans="1:65" s="12" customFormat="1" ht="22.9" customHeight="1">
      <c r="B444" s="188"/>
      <c r="C444" s="189"/>
      <c r="D444" s="190" t="s">
        <v>77</v>
      </c>
      <c r="E444" s="202" t="s">
        <v>686</v>
      </c>
      <c r="F444" s="202" t="s">
        <v>687</v>
      </c>
      <c r="G444" s="189"/>
      <c r="H444" s="189"/>
      <c r="I444" s="192"/>
      <c r="J444" s="203">
        <f>BK444</f>
        <v>0</v>
      </c>
      <c r="K444" s="189"/>
      <c r="L444" s="194"/>
      <c r="M444" s="195"/>
      <c r="N444" s="196"/>
      <c r="O444" s="196"/>
      <c r="P444" s="197">
        <f>SUM(P445:P463)</f>
        <v>0</v>
      </c>
      <c r="Q444" s="196"/>
      <c r="R444" s="197">
        <f>SUM(R445:R463)</f>
        <v>0.44153544</v>
      </c>
      <c r="S444" s="196"/>
      <c r="T444" s="198">
        <f>SUM(T445:T463)</f>
        <v>0</v>
      </c>
      <c r="AR444" s="199" t="s">
        <v>88</v>
      </c>
      <c r="AT444" s="200" t="s">
        <v>77</v>
      </c>
      <c r="AU444" s="200" t="s">
        <v>86</v>
      </c>
      <c r="AY444" s="199" t="s">
        <v>164</v>
      </c>
      <c r="BK444" s="201">
        <f>SUM(BK445:BK463)</f>
        <v>0</v>
      </c>
    </row>
    <row r="445" spans="1:65" s="2" customFormat="1" ht="24" customHeight="1">
      <c r="A445" s="35"/>
      <c r="B445" s="36"/>
      <c r="C445" s="204" t="s">
        <v>688</v>
      </c>
      <c r="D445" s="204" t="s">
        <v>166</v>
      </c>
      <c r="E445" s="205" t="s">
        <v>689</v>
      </c>
      <c r="F445" s="206" t="s">
        <v>690</v>
      </c>
      <c r="G445" s="207" t="s">
        <v>255</v>
      </c>
      <c r="H445" s="208">
        <v>202.07499999999999</v>
      </c>
      <c r="I445" s="209"/>
      <c r="J445" s="210">
        <f>ROUND(I445*H445,2)</f>
        <v>0</v>
      </c>
      <c r="K445" s="206" t="s">
        <v>170</v>
      </c>
      <c r="L445" s="40"/>
      <c r="M445" s="211" t="s">
        <v>1</v>
      </c>
      <c r="N445" s="212" t="s">
        <v>43</v>
      </c>
      <c r="O445" s="72"/>
      <c r="P445" s="213">
        <f>O445*H445</f>
        <v>0</v>
      </c>
      <c r="Q445" s="213">
        <v>0</v>
      </c>
      <c r="R445" s="213">
        <f>Q445*H445</f>
        <v>0</v>
      </c>
      <c r="S445" s="213">
        <v>0</v>
      </c>
      <c r="T445" s="214">
        <f>S445*H445</f>
        <v>0</v>
      </c>
      <c r="U445" s="35"/>
      <c r="V445" s="35"/>
      <c r="W445" s="35"/>
      <c r="X445" s="35"/>
      <c r="Y445" s="35"/>
      <c r="Z445" s="35"/>
      <c r="AA445" s="35"/>
      <c r="AB445" s="35"/>
      <c r="AC445" s="35"/>
      <c r="AD445" s="35"/>
      <c r="AE445" s="35"/>
      <c r="AR445" s="215" t="s">
        <v>269</v>
      </c>
      <c r="AT445" s="215" t="s">
        <v>166</v>
      </c>
      <c r="AU445" s="215" t="s">
        <v>88</v>
      </c>
      <c r="AY445" s="18" t="s">
        <v>164</v>
      </c>
      <c r="BE445" s="216">
        <f>IF(N445="základní",J445,0)</f>
        <v>0</v>
      </c>
      <c r="BF445" s="216">
        <f>IF(N445="snížená",J445,0)</f>
        <v>0</v>
      </c>
      <c r="BG445" s="216">
        <f>IF(N445="zákl. přenesená",J445,0)</f>
        <v>0</v>
      </c>
      <c r="BH445" s="216">
        <f>IF(N445="sníž. přenesená",J445,0)</f>
        <v>0</v>
      </c>
      <c r="BI445" s="216">
        <f>IF(N445="nulová",J445,0)</f>
        <v>0</v>
      </c>
      <c r="BJ445" s="18" t="s">
        <v>86</v>
      </c>
      <c r="BK445" s="216">
        <f>ROUND(I445*H445,2)</f>
        <v>0</v>
      </c>
      <c r="BL445" s="18" t="s">
        <v>269</v>
      </c>
      <c r="BM445" s="215" t="s">
        <v>691</v>
      </c>
    </row>
    <row r="446" spans="1:65" s="2" customFormat="1" ht="48.75">
      <c r="A446" s="35"/>
      <c r="B446" s="36"/>
      <c r="C446" s="37"/>
      <c r="D446" s="217" t="s">
        <v>173</v>
      </c>
      <c r="E446" s="37"/>
      <c r="F446" s="218" t="s">
        <v>692</v>
      </c>
      <c r="G446" s="37"/>
      <c r="H446" s="37"/>
      <c r="I446" s="116"/>
      <c r="J446" s="37"/>
      <c r="K446" s="37"/>
      <c r="L446" s="40"/>
      <c r="M446" s="219"/>
      <c r="N446" s="220"/>
      <c r="O446" s="72"/>
      <c r="P446" s="72"/>
      <c r="Q446" s="72"/>
      <c r="R446" s="72"/>
      <c r="S446" s="72"/>
      <c r="T446" s="73"/>
      <c r="U446" s="35"/>
      <c r="V446" s="35"/>
      <c r="W446" s="35"/>
      <c r="X446" s="35"/>
      <c r="Y446" s="35"/>
      <c r="Z446" s="35"/>
      <c r="AA446" s="35"/>
      <c r="AB446" s="35"/>
      <c r="AC446" s="35"/>
      <c r="AD446" s="35"/>
      <c r="AE446" s="35"/>
      <c r="AT446" s="18" t="s">
        <v>173</v>
      </c>
      <c r="AU446" s="18" t="s">
        <v>88</v>
      </c>
    </row>
    <row r="447" spans="1:65" s="14" customFormat="1" ht="11.25">
      <c r="B447" s="232"/>
      <c r="C447" s="233"/>
      <c r="D447" s="217" t="s">
        <v>175</v>
      </c>
      <c r="E447" s="234" t="s">
        <v>1</v>
      </c>
      <c r="F447" s="235" t="s">
        <v>693</v>
      </c>
      <c r="G447" s="233"/>
      <c r="H447" s="234" t="s">
        <v>1</v>
      </c>
      <c r="I447" s="236"/>
      <c r="J447" s="233"/>
      <c r="K447" s="233"/>
      <c r="L447" s="237"/>
      <c r="M447" s="238"/>
      <c r="N447" s="239"/>
      <c r="O447" s="239"/>
      <c r="P447" s="239"/>
      <c r="Q447" s="239"/>
      <c r="R447" s="239"/>
      <c r="S447" s="239"/>
      <c r="T447" s="240"/>
      <c r="AT447" s="241" t="s">
        <v>175</v>
      </c>
      <c r="AU447" s="241" t="s">
        <v>88</v>
      </c>
      <c r="AV447" s="14" t="s">
        <v>86</v>
      </c>
      <c r="AW447" s="14" t="s">
        <v>33</v>
      </c>
      <c r="AX447" s="14" t="s">
        <v>78</v>
      </c>
      <c r="AY447" s="241" t="s">
        <v>164</v>
      </c>
    </row>
    <row r="448" spans="1:65" s="13" customFormat="1" ht="11.25">
      <c r="B448" s="221"/>
      <c r="C448" s="222"/>
      <c r="D448" s="217" t="s">
        <v>175</v>
      </c>
      <c r="E448" s="223" t="s">
        <v>1</v>
      </c>
      <c r="F448" s="224" t="s">
        <v>694</v>
      </c>
      <c r="G448" s="222"/>
      <c r="H448" s="225">
        <v>202.07499999999999</v>
      </c>
      <c r="I448" s="226"/>
      <c r="J448" s="222"/>
      <c r="K448" s="222"/>
      <c r="L448" s="227"/>
      <c r="M448" s="228"/>
      <c r="N448" s="229"/>
      <c r="O448" s="229"/>
      <c r="P448" s="229"/>
      <c r="Q448" s="229"/>
      <c r="R448" s="229"/>
      <c r="S448" s="229"/>
      <c r="T448" s="230"/>
      <c r="AT448" s="231" t="s">
        <v>175</v>
      </c>
      <c r="AU448" s="231" t="s">
        <v>88</v>
      </c>
      <c r="AV448" s="13" t="s">
        <v>88</v>
      </c>
      <c r="AW448" s="13" t="s">
        <v>33</v>
      </c>
      <c r="AX448" s="13" t="s">
        <v>86</v>
      </c>
      <c r="AY448" s="231" t="s">
        <v>164</v>
      </c>
    </row>
    <row r="449" spans="1:65" s="2" customFormat="1" ht="36" customHeight="1">
      <c r="A449" s="35"/>
      <c r="B449" s="36"/>
      <c r="C449" s="265" t="s">
        <v>695</v>
      </c>
      <c r="D449" s="265" t="s">
        <v>420</v>
      </c>
      <c r="E449" s="266" t="s">
        <v>696</v>
      </c>
      <c r="F449" s="267" t="s">
        <v>697</v>
      </c>
      <c r="G449" s="268" t="s">
        <v>255</v>
      </c>
      <c r="H449" s="269">
        <v>232.386</v>
      </c>
      <c r="I449" s="270"/>
      <c r="J449" s="271">
        <f>ROUND(I449*H449,2)</f>
        <v>0</v>
      </c>
      <c r="K449" s="267" t="s">
        <v>170</v>
      </c>
      <c r="L449" s="272"/>
      <c r="M449" s="273" t="s">
        <v>1</v>
      </c>
      <c r="N449" s="274" t="s">
        <v>43</v>
      </c>
      <c r="O449" s="72"/>
      <c r="P449" s="213">
        <f>O449*H449</f>
        <v>0</v>
      </c>
      <c r="Q449" s="213">
        <v>1E-3</v>
      </c>
      <c r="R449" s="213">
        <f>Q449*H449</f>
        <v>0.23238600000000001</v>
      </c>
      <c r="S449" s="213">
        <v>0</v>
      </c>
      <c r="T449" s="214">
        <f>S449*H449</f>
        <v>0</v>
      </c>
      <c r="U449" s="35"/>
      <c r="V449" s="35"/>
      <c r="W449" s="35"/>
      <c r="X449" s="35"/>
      <c r="Y449" s="35"/>
      <c r="Z449" s="35"/>
      <c r="AA449" s="35"/>
      <c r="AB449" s="35"/>
      <c r="AC449" s="35"/>
      <c r="AD449" s="35"/>
      <c r="AE449" s="35"/>
      <c r="AR449" s="215" t="s">
        <v>381</v>
      </c>
      <c r="AT449" s="215" t="s">
        <v>420</v>
      </c>
      <c r="AU449" s="215" t="s">
        <v>88</v>
      </c>
      <c r="AY449" s="18" t="s">
        <v>164</v>
      </c>
      <c r="BE449" s="216">
        <f>IF(N449="základní",J449,0)</f>
        <v>0</v>
      </c>
      <c r="BF449" s="216">
        <f>IF(N449="snížená",J449,0)</f>
        <v>0</v>
      </c>
      <c r="BG449" s="216">
        <f>IF(N449="zákl. přenesená",J449,0)</f>
        <v>0</v>
      </c>
      <c r="BH449" s="216">
        <f>IF(N449="sníž. přenesená",J449,0)</f>
        <v>0</v>
      </c>
      <c r="BI449" s="216">
        <f>IF(N449="nulová",J449,0)</f>
        <v>0</v>
      </c>
      <c r="BJ449" s="18" t="s">
        <v>86</v>
      </c>
      <c r="BK449" s="216">
        <f>ROUND(I449*H449,2)</f>
        <v>0</v>
      </c>
      <c r="BL449" s="18" t="s">
        <v>269</v>
      </c>
      <c r="BM449" s="215" t="s">
        <v>698</v>
      </c>
    </row>
    <row r="450" spans="1:65" s="13" customFormat="1" ht="11.25">
      <c r="B450" s="221"/>
      <c r="C450" s="222"/>
      <c r="D450" s="217" t="s">
        <v>175</v>
      </c>
      <c r="E450" s="222"/>
      <c r="F450" s="224" t="s">
        <v>699</v>
      </c>
      <c r="G450" s="222"/>
      <c r="H450" s="225">
        <v>232.386</v>
      </c>
      <c r="I450" s="226"/>
      <c r="J450" s="222"/>
      <c r="K450" s="222"/>
      <c r="L450" s="227"/>
      <c r="M450" s="228"/>
      <c r="N450" s="229"/>
      <c r="O450" s="229"/>
      <c r="P450" s="229"/>
      <c r="Q450" s="229"/>
      <c r="R450" s="229"/>
      <c r="S450" s="229"/>
      <c r="T450" s="230"/>
      <c r="AT450" s="231" t="s">
        <v>175</v>
      </c>
      <c r="AU450" s="231" t="s">
        <v>88</v>
      </c>
      <c r="AV450" s="13" t="s">
        <v>88</v>
      </c>
      <c r="AW450" s="13" t="s">
        <v>4</v>
      </c>
      <c r="AX450" s="13" t="s">
        <v>86</v>
      </c>
      <c r="AY450" s="231" t="s">
        <v>164</v>
      </c>
    </row>
    <row r="451" spans="1:65" s="2" customFormat="1" ht="24" customHeight="1">
      <c r="A451" s="35"/>
      <c r="B451" s="36"/>
      <c r="C451" s="204" t="s">
        <v>700</v>
      </c>
      <c r="D451" s="204" t="s">
        <v>166</v>
      </c>
      <c r="E451" s="205" t="s">
        <v>701</v>
      </c>
      <c r="F451" s="206" t="s">
        <v>702</v>
      </c>
      <c r="G451" s="207" t="s">
        <v>255</v>
      </c>
      <c r="H451" s="208">
        <v>101.038</v>
      </c>
      <c r="I451" s="209"/>
      <c r="J451" s="210">
        <f>ROUND(I451*H451,2)</f>
        <v>0</v>
      </c>
      <c r="K451" s="206" t="s">
        <v>170</v>
      </c>
      <c r="L451" s="40"/>
      <c r="M451" s="211" t="s">
        <v>1</v>
      </c>
      <c r="N451" s="212" t="s">
        <v>43</v>
      </c>
      <c r="O451" s="72"/>
      <c r="P451" s="213">
        <f>O451*H451</f>
        <v>0</v>
      </c>
      <c r="Q451" s="213">
        <v>8.8000000000000003E-4</v>
      </c>
      <c r="R451" s="213">
        <f>Q451*H451</f>
        <v>8.8913439999999996E-2</v>
      </c>
      <c r="S451" s="213">
        <v>0</v>
      </c>
      <c r="T451" s="214">
        <f>S451*H451</f>
        <v>0</v>
      </c>
      <c r="U451" s="35"/>
      <c r="V451" s="35"/>
      <c r="W451" s="35"/>
      <c r="X451" s="35"/>
      <c r="Y451" s="35"/>
      <c r="Z451" s="35"/>
      <c r="AA451" s="35"/>
      <c r="AB451" s="35"/>
      <c r="AC451" s="35"/>
      <c r="AD451" s="35"/>
      <c r="AE451" s="35"/>
      <c r="AR451" s="215" t="s">
        <v>269</v>
      </c>
      <c r="AT451" s="215" t="s">
        <v>166</v>
      </c>
      <c r="AU451" s="215" t="s">
        <v>88</v>
      </c>
      <c r="AY451" s="18" t="s">
        <v>164</v>
      </c>
      <c r="BE451" s="216">
        <f>IF(N451="základní",J451,0)</f>
        <v>0</v>
      </c>
      <c r="BF451" s="216">
        <f>IF(N451="snížená",J451,0)</f>
        <v>0</v>
      </c>
      <c r="BG451" s="216">
        <f>IF(N451="zákl. přenesená",J451,0)</f>
        <v>0</v>
      </c>
      <c r="BH451" s="216">
        <f>IF(N451="sníž. přenesená",J451,0)</f>
        <v>0</v>
      </c>
      <c r="BI451" s="216">
        <f>IF(N451="nulová",J451,0)</f>
        <v>0</v>
      </c>
      <c r="BJ451" s="18" t="s">
        <v>86</v>
      </c>
      <c r="BK451" s="216">
        <f>ROUND(I451*H451,2)</f>
        <v>0</v>
      </c>
      <c r="BL451" s="18" t="s">
        <v>269</v>
      </c>
      <c r="BM451" s="215" t="s">
        <v>703</v>
      </c>
    </row>
    <row r="452" spans="1:65" s="2" customFormat="1" ht="39">
      <c r="A452" s="35"/>
      <c r="B452" s="36"/>
      <c r="C452" s="37"/>
      <c r="D452" s="217" t="s">
        <v>173</v>
      </c>
      <c r="E452" s="37"/>
      <c r="F452" s="218" t="s">
        <v>704</v>
      </c>
      <c r="G452" s="37"/>
      <c r="H452" s="37"/>
      <c r="I452" s="116"/>
      <c r="J452" s="37"/>
      <c r="K452" s="37"/>
      <c r="L452" s="40"/>
      <c r="M452" s="219"/>
      <c r="N452" s="220"/>
      <c r="O452" s="72"/>
      <c r="P452" s="72"/>
      <c r="Q452" s="72"/>
      <c r="R452" s="72"/>
      <c r="S452" s="72"/>
      <c r="T452" s="73"/>
      <c r="U452" s="35"/>
      <c r="V452" s="35"/>
      <c r="W452" s="35"/>
      <c r="X452" s="35"/>
      <c r="Y452" s="35"/>
      <c r="Z452" s="35"/>
      <c r="AA452" s="35"/>
      <c r="AB452" s="35"/>
      <c r="AC452" s="35"/>
      <c r="AD452" s="35"/>
      <c r="AE452" s="35"/>
      <c r="AT452" s="18" t="s">
        <v>173</v>
      </c>
      <c r="AU452" s="18" t="s">
        <v>88</v>
      </c>
    </row>
    <row r="453" spans="1:65" s="13" customFormat="1" ht="11.25">
      <c r="B453" s="221"/>
      <c r="C453" s="222"/>
      <c r="D453" s="217" t="s">
        <v>175</v>
      </c>
      <c r="E453" s="223" t="s">
        <v>1</v>
      </c>
      <c r="F453" s="224" t="s">
        <v>705</v>
      </c>
      <c r="G453" s="222"/>
      <c r="H453" s="225">
        <v>101.038</v>
      </c>
      <c r="I453" s="226"/>
      <c r="J453" s="222"/>
      <c r="K453" s="222"/>
      <c r="L453" s="227"/>
      <c r="M453" s="228"/>
      <c r="N453" s="229"/>
      <c r="O453" s="229"/>
      <c r="P453" s="229"/>
      <c r="Q453" s="229"/>
      <c r="R453" s="229"/>
      <c r="S453" s="229"/>
      <c r="T453" s="230"/>
      <c r="AT453" s="231" t="s">
        <v>175</v>
      </c>
      <c r="AU453" s="231" t="s">
        <v>88</v>
      </c>
      <c r="AV453" s="13" t="s">
        <v>88</v>
      </c>
      <c r="AW453" s="13" t="s">
        <v>33</v>
      </c>
      <c r="AX453" s="13" t="s">
        <v>86</v>
      </c>
      <c r="AY453" s="231" t="s">
        <v>164</v>
      </c>
    </row>
    <row r="454" spans="1:65" s="2" customFormat="1" ht="36" customHeight="1">
      <c r="A454" s="35"/>
      <c r="B454" s="36"/>
      <c r="C454" s="265" t="s">
        <v>706</v>
      </c>
      <c r="D454" s="265" t="s">
        <v>420</v>
      </c>
      <c r="E454" s="266" t="s">
        <v>707</v>
      </c>
      <c r="F454" s="267" t="s">
        <v>708</v>
      </c>
      <c r="G454" s="268" t="s">
        <v>255</v>
      </c>
      <c r="H454" s="269">
        <v>116.194</v>
      </c>
      <c r="I454" s="270"/>
      <c r="J454" s="271">
        <f>ROUND(I454*H454,2)</f>
        <v>0</v>
      </c>
      <c r="K454" s="267" t="s">
        <v>170</v>
      </c>
      <c r="L454" s="272"/>
      <c r="M454" s="273" t="s">
        <v>1</v>
      </c>
      <c r="N454" s="274" t="s">
        <v>43</v>
      </c>
      <c r="O454" s="72"/>
      <c r="P454" s="213">
        <f>O454*H454</f>
        <v>0</v>
      </c>
      <c r="Q454" s="213">
        <v>1E-3</v>
      </c>
      <c r="R454" s="213">
        <f>Q454*H454</f>
        <v>0.11619400000000001</v>
      </c>
      <c r="S454" s="213">
        <v>0</v>
      </c>
      <c r="T454" s="214">
        <f>S454*H454</f>
        <v>0</v>
      </c>
      <c r="U454" s="35"/>
      <c r="V454" s="35"/>
      <c r="W454" s="35"/>
      <c r="X454" s="35"/>
      <c r="Y454" s="35"/>
      <c r="Z454" s="35"/>
      <c r="AA454" s="35"/>
      <c r="AB454" s="35"/>
      <c r="AC454" s="35"/>
      <c r="AD454" s="35"/>
      <c r="AE454" s="35"/>
      <c r="AR454" s="215" t="s">
        <v>381</v>
      </c>
      <c r="AT454" s="215" t="s">
        <v>420</v>
      </c>
      <c r="AU454" s="215" t="s">
        <v>88</v>
      </c>
      <c r="AY454" s="18" t="s">
        <v>164</v>
      </c>
      <c r="BE454" s="216">
        <f>IF(N454="základní",J454,0)</f>
        <v>0</v>
      </c>
      <c r="BF454" s="216">
        <f>IF(N454="snížená",J454,0)</f>
        <v>0</v>
      </c>
      <c r="BG454" s="216">
        <f>IF(N454="zákl. přenesená",J454,0)</f>
        <v>0</v>
      </c>
      <c r="BH454" s="216">
        <f>IF(N454="sníž. přenesená",J454,0)</f>
        <v>0</v>
      </c>
      <c r="BI454" s="216">
        <f>IF(N454="nulová",J454,0)</f>
        <v>0</v>
      </c>
      <c r="BJ454" s="18" t="s">
        <v>86</v>
      </c>
      <c r="BK454" s="216">
        <f>ROUND(I454*H454,2)</f>
        <v>0</v>
      </c>
      <c r="BL454" s="18" t="s">
        <v>269</v>
      </c>
      <c r="BM454" s="215" t="s">
        <v>709</v>
      </c>
    </row>
    <row r="455" spans="1:65" s="13" customFormat="1" ht="11.25">
      <c r="B455" s="221"/>
      <c r="C455" s="222"/>
      <c r="D455" s="217" t="s">
        <v>175</v>
      </c>
      <c r="E455" s="222"/>
      <c r="F455" s="224" t="s">
        <v>710</v>
      </c>
      <c r="G455" s="222"/>
      <c r="H455" s="225">
        <v>116.194</v>
      </c>
      <c r="I455" s="226"/>
      <c r="J455" s="222"/>
      <c r="K455" s="222"/>
      <c r="L455" s="227"/>
      <c r="M455" s="228"/>
      <c r="N455" s="229"/>
      <c r="O455" s="229"/>
      <c r="P455" s="229"/>
      <c r="Q455" s="229"/>
      <c r="R455" s="229"/>
      <c r="S455" s="229"/>
      <c r="T455" s="230"/>
      <c r="AT455" s="231" t="s">
        <v>175</v>
      </c>
      <c r="AU455" s="231" t="s">
        <v>88</v>
      </c>
      <c r="AV455" s="13" t="s">
        <v>88</v>
      </c>
      <c r="AW455" s="13" t="s">
        <v>4</v>
      </c>
      <c r="AX455" s="13" t="s">
        <v>86</v>
      </c>
      <c r="AY455" s="231" t="s">
        <v>164</v>
      </c>
    </row>
    <row r="456" spans="1:65" s="2" customFormat="1" ht="36" customHeight="1">
      <c r="A456" s="35"/>
      <c r="B456" s="36"/>
      <c r="C456" s="204" t="s">
        <v>711</v>
      </c>
      <c r="D456" s="204" t="s">
        <v>166</v>
      </c>
      <c r="E456" s="205" t="s">
        <v>712</v>
      </c>
      <c r="F456" s="206" t="s">
        <v>713</v>
      </c>
      <c r="G456" s="207" t="s">
        <v>255</v>
      </c>
      <c r="H456" s="208">
        <v>101.038</v>
      </c>
      <c r="I456" s="209"/>
      <c r="J456" s="210">
        <f>ROUND(I456*H456,2)</f>
        <v>0</v>
      </c>
      <c r="K456" s="206" t="s">
        <v>170</v>
      </c>
      <c r="L456" s="40"/>
      <c r="M456" s="211" t="s">
        <v>1</v>
      </c>
      <c r="N456" s="212" t="s">
        <v>43</v>
      </c>
      <c r="O456" s="72"/>
      <c r="P456" s="213">
        <f>O456*H456</f>
        <v>0</v>
      </c>
      <c r="Q456" s="213">
        <v>0</v>
      </c>
      <c r="R456" s="213">
        <f>Q456*H456</f>
        <v>0</v>
      </c>
      <c r="S456" s="213">
        <v>0</v>
      </c>
      <c r="T456" s="214">
        <f>S456*H456</f>
        <v>0</v>
      </c>
      <c r="U456" s="35"/>
      <c r="V456" s="35"/>
      <c r="W456" s="35"/>
      <c r="X456" s="35"/>
      <c r="Y456" s="35"/>
      <c r="Z456" s="35"/>
      <c r="AA456" s="35"/>
      <c r="AB456" s="35"/>
      <c r="AC456" s="35"/>
      <c r="AD456" s="35"/>
      <c r="AE456" s="35"/>
      <c r="AR456" s="215" t="s">
        <v>269</v>
      </c>
      <c r="AT456" s="215" t="s">
        <v>166</v>
      </c>
      <c r="AU456" s="215" t="s">
        <v>88</v>
      </c>
      <c r="AY456" s="18" t="s">
        <v>164</v>
      </c>
      <c r="BE456" s="216">
        <f>IF(N456="základní",J456,0)</f>
        <v>0</v>
      </c>
      <c r="BF456" s="216">
        <f>IF(N456="snížená",J456,0)</f>
        <v>0</v>
      </c>
      <c r="BG456" s="216">
        <f>IF(N456="zákl. přenesená",J456,0)</f>
        <v>0</v>
      </c>
      <c r="BH456" s="216">
        <f>IF(N456="sníž. přenesená",J456,0)</f>
        <v>0</v>
      </c>
      <c r="BI456" s="216">
        <f>IF(N456="nulová",J456,0)</f>
        <v>0</v>
      </c>
      <c r="BJ456" s="18" t="s">
        <v>86</v>
      </c>
      <c r="BK456" s="216">
        <f>ROUND(I456*H456,2)</f>
        <v>0</v>
      </c>
      <c r="BL456" s="18" t="s">
        <v>269</v>
      </c>
      <c r="BM456" s="215" t="s">
        <v>714</v>
      </c>
    </row>
    <row r="457" spans="1:65" s="2" customFormat="1" ht="39">
      <c r="A457" s="35"/>
      <c r="B457" s="36"/>
      <c r="C457" s="37"/>
      <c r="D457" s="217" t="s">
        <v>173</v>
      </c>
      <c r="E457" s="37"/>
      <c r="F457" s="218" t="s">
        <v>715</v>
      </c>
      <c r="G457" s="37"/>
      <c r="H457" s="37"/>
      <c r="I457" s="116"/>
      <c r="J457" s="37"/>
      <c r="K457" s="37"/>
      <c r="L457" s="40"/>
      <c r="M457" s="219"/>
      <c r="N457" s="220"/>
      <c r="O457" s="72"/>
      <c r="P457" s="72"/>
      <c r="Q457" s="72"/>
      <c r="R457" s="72"/>
      <c r="S457" s="72"/>
      <c r="T457" s="73"/>
      <c r="U457" s="35"/>
      <c r="V457" s="35"/>
      <c r="W457" s="35"/>
      <c r="X457" s="35"/>
      <c r="Y457" s="35"/>
      <c r="Z457" s="35"/>
      <c r="AA457" s="35"/>
      <c r="AB457" s="35"/>
      <c r="AC457" s="35"/>
      <c r="AD457" s="35"/>
      <c r="AE457" s="35"/>
      <c r="AT457" s="18" t="s">
        <v>173</v>
      </c>
      <c r="AU457" s="18" t="s">
        <v>88</v>
      </c>
    </row>
    <row r="458" spans="1:65" s="2" customFormat="1" ht="16.5" customHeight="1">
      <c r="A458" s="35"/>
      <c r="B458" s="36"/>
      <c r="C458" s="265" t="s">
        <v>716</v>
      </c>
      <c r="D458" s="265" t="s">
        <v>420</v>
      </c>
      <c r="E458" s="266" t="s">
        <v>717</v>
      </c>
      <c r="F458" s="267" t="s">
        <v>718</v>
      </c>
      <c r="G458" s="268" t="s">
        <v>476</v>
      </c>
      <c r="H458" s="269">
        <v>4.0419999999999998</v>
      </c>
      <c r="I458" s="270"/>
      <c r="J458" s="271">
        <f>ROUND(I458*H458,2)</f>
        <v>0</v>
      </c>
      <c r="K458" s="267" t="s">
        <v>170</v>
      </c>
      <c r="L458" s="272"/>
      <c r="M458" s="273" t="s">
        <v>1</v>
      </c>
      <c r="N458" s="274" t="s">
        <v>43</v>
      </c>
      <c r="O458" s="72"/>
      <c r="P458" s="213">
        <f>O458*H458</f>
        <v>0</v>
      </c>
      <c r="Q458" s="213">
        <v>1E-3</v>
      </c>
      <c r="R458" s="213">
        <f>Q458*H458</f>
        <v>4.0419999999999996E-3</v>
      </c>
      <c r="S458" s="213">
        <v>0</v>
      </c>
      <c r="T458" s="214">
        <f>S458*H458</f>
        <v>0</v>
      </c>
      <c r="U458" s="35"/>
      <c r="V458" s="35"/>
      <c r="W458" s="35"/>
      <c r="X458" s="35"/>
      <c r="Y458" s="35"/>
      <c r="Z458" s="35"/>
      <c r="AA458" s="35"/>
      <c r="AB458" s="35"/>
      <c r="AC458" s="35"/>
      <c r="AD458" s="35"/>
      <c r="AE458" s="35"/>
      <c r="AR458" s="215" t="s">
        <v>381</v>
      </c>
      <c r="AT458" s="215" t="s">
        <v>420</v>
      </c>
      <c r="AU458" s="215" t="s">
        <v>88</v>
      </c>
      <c r="AY458" s="18" t="s">
        <v>164</v>
      </c>
      <c r="BE458" s="216">
        <f>IF(N458="základní",J458,0)</f>
        <v>0</v>
      </c>
      <c r="BF458" s="216">
        <f>IF(N458="snížená",J458,0)</f>
        <v>0</v>
      </c>
      <c r="BG458" s="216">
        <f>IF(N458="zákl. přenesená",J458,0)</f>
        <v>0</v>
      </c>
      <c r="BH458" s="216">
        <f>IF(N458="sníž. přenesená",J458,0)</f>
        <v>0</v>
      </c>
      <c r="BI458" s="216">
        <f>IF(N458="nulová",J458,0)</f>
        <v>0</v>
      </c>
      <c r="BJ458" s="18" t="s">
        <v>86</v>
      </c>
      <c r="BK458" s="216">
        <f>ROUND(I458*H458,2)</f>
        <v>0</v>
      </c>
      <c r="BL458" s="18" t="s">
        <v>269</v>
      </c>
      <c r="BM458" s="215" t="s">
        <v>719</v>
      </c>
    </row>
    <row r="459" spans="1:65" s="13" customFormat="1" ht="11.25">
      <c r="B459" s="221"/>
      <c r="C459" s="222"/>
      <c r="D459" s="217" t="s">
        <v>175</v>
      </c>
      <c r="E459" s="222"/>
      <c r="F459" s="224" t="s">
        <v>720</v>
      </c>
      <c r="G459" s="222"/>
      <c r="H459" s="225">
        <v>4.0419999999999998</v>
      </c>
      <c r="I459" s="226"/>
      <c r="J459" s="222"/>
      <c r="K459" s="222"/>
      <c r="L459" s="227"/>
      <c r="M459" s="228"/>
      <c r="N459" s="229"/>
      <c r="O459" s="229"/>
      <c r="P459" s="229"/>
      <c r="Q459" s="229"/>
      <c r="R459" s="229"/>
      <c r="S459" s="229"/>
      <c r="T459" s="230"/>
      <c r="AT459" s="231" t="s">
        <v>175</v>
      </c>
      <c r="AU459" s="231" t="s">
        <v>88</v>
      </c>
      <c r="AV459" s="13" t="s">
        <v>88</v>
      </c>
      <c r="AW459" s="13" t="s">
        <v>4</v>
      </c>
      <c r="AX459" s="13" t="s">
        <v>86</v>
      </c>
      <c r="AY459" s="231" t="s">
        <v>164</v>
      </c>
    </row>
    <row r="460" spans="1:65" s="2" customFormat="1" ht="36" customHeight="1">
      <c r="A460" s="35"/>
      <c r="B460" s="36"/>
      <c r="C460" s="204" t="s">
        <v>721</v>
      </c>
      <c r="D460" s="204" t="s">
        <v>166</v>
      </c>
      <c r="E460" s="205" t="s">
        <v>722</v>
      </c>
      <c r="F460" s="206" t="s">
        <v>723</v>
      </c>
      <c r="G460" s="207" t="s">
        <v>243</v>
      </c>
      <c r="H460" s="208">
        <v>0.442</v>
      </c>
      <c r="I460" s="209"/>
      <c r="J460" s="210">
        <f>ROUND(I460*H460,2)</f>
        <v>0</v>
      </c>
      <c r="K460" s="206" t="s">
        <v>170</v>
      </c>
      <c r="L460" s="40"/>
      <c r="M460" s="211" t="s">
        <v>1</v>
      </c>
      <c r="N460" s="212" t="s">
        <v>43</v>
      </c>
      <c r="O460" s="72"/>
      <c r="P460" s="213">
        <f>O460*H460</f>
        <v>0</v>
      </c>
      <c r="Q460" s="213">
        <v>0</v>
      </c>
      <c r="R460" s="213">
        <f>Q460*H460</f>
        <v>0</v>
      </c>
      <c r="S460" s="213">
        <v>0</v>
      </c>
      <c r="T460" s="214">
        <f>S460*H460</f>
        <v>0</v>
      </c>
      <c r="U460" s="35"/>
      <c r="V460" s="35"/>
      <c r="W460" s="35"/>
      <c r="X460" s="35"/>
      <c r="Y460" s="35"/>
      <c r="Z460" s="35"/>
      <c r="AA460" s="35"/>
      <c r="AB460" s="35"/>
      <c r="AC460" s="35"/>
      <c r="AD460" s="35"/>
      <c r="AE460" s="35"/>
      <c r="AR460" s="215" t="s">
        <v>269</v>
      </c>
      <c r="AT460" s="215" t="s">
        <v>166</v>
      </c>
      <c r="AU460" s="215" t="s">
        <v>88</v>
      </c>
      <c r="AY460" s="18" t="s">
        <v>164</v>
      </c>
      <c r="BE460" s="216">
        <f>IF(N460="základní",J460,0)</f>
        <v>0</v>
      </c>
      <c r="BF460" s="216">
        <f>IF(N460="snížená",J460,0)</f>
        <v>0</v>
      </c>
      <c r="BG460" s="216">
        <f>IF(N460="zákl. přenesená",J460,0)</f>
        <v>0</v>
      </c>
      <c r="BH460" s="216">
        <f>IF(N460="sníž. přenesená",J460,0)</f>
        <v>0</v>
      </c>
      <c r="BI460" s="216">
        <f>IF(N460="nulová",J460,0)</f>
        <v>0</v>
      </c>
      <c r="BJ460" s="18" t="s">
        <v>86</v>
      </c>
      <c r="BK460" s="216">
        <f>ROUND(I460*H460,2)</f>
        <v>0</v>
      </c>
      <c r="BL460" s="18" t="s">
        <v>269</v>
      </c>
      <c r="BM460" s="215" t="s">
        <v>724</v>
      </c>
    </row>
    <row r="461" spans="1:65" s="2" customFormat="1" ht="107.25">
      <c r="A461" s="35"/>
      <c r="B461" s="36"/>
      <c r="C461" s="37"/>
      <c r="D461" s="217" t="s">
        <v>173</v>
      </c>
      <c r="E461" s="37"/>
      <c r="F461" s="218" t="s">
        <v>725</v>
      </c>
      <c r="G461" s="37"/>
      <c r="H461" s="37"/>
      <c r="I461" s="116"/>
      <c r="J461" s="37"/>
      <c r="K461" s="37"/>
      <c r="L461" s="40"/>
      <c r="M461" s="219"/>
      <c r="N461" s="220"/>
      <c r="O461" s="72"/>
      <c r="P461" s="72"/>
      <c r="Q461" s="72"/>
      <c r="R461" s="72"/>
      <c r="S461" s="72"/>
      <c r="T461" s="73"/>
      <c r="U461" s="35"/>
      <c r="V461" s="35"/>
      <c r="W461" s="35"/>
      <c r="X461" s="35"/>
      <c r="Y461" s="35"/>
      <c r="Z461" s="35"/>
      <c r="AA461" s="35"/>
      <c r="AB461" s="35"/>
      <c r="AC461" s="35"/>
      <c r="AD461" s="35"/>
      <c r="AE461" s="35"/>
      <c r="AT461" s="18" t="s">
        <v>173</v>
      </c>
      <c r="AU461" s="18" t="s">
        <v>88</v>
      </c>
    </row>
    <row r="462" spans="1:65" s="2" customFormat="1" ht="48" customHeight="1">
      <c r="A462" s="35"/>
      <c r="B462" s="36"/>
      <c r="C462" s="204" t="s">
        <v>726</v>
      </c>
      <c r="D462" s="204" t="s">
        <v>166</v>
      </c>
      <c r="E462" s="205" t="s">
        <v>727</v>
      </c>
      <c r="F462" s="206" t="s">
        <v>728</v>
      </c>
      <c r="G462" s="207" t="s">
        <v>243</v>
      </c>
      <c r="H462" s="208">
        <v>0.442</v>
      </c>
      <c r="I462" s="209"/>
      <c r="J462" s="210">
        <f>ROUND(I462*H462,2)</f>
        <v>0</v>
      </c>
      <c r="K462" s="206" t="s">
        <v>170</v>
      </c>
      <c r="L462" s="40"/>
      <c r="M462" s="211" t="s">
        <v>1</v>
      </c>
      <c r="N462" s="212" t="s">
        <v>43</v>
      </c>
      <c r="O462" s="72"/>
      <c r="P462" s="213">
        <f>O462*H462</f>
        <v>0</v>
      </c>
      <c r="Q462" s="213">
        <v>0</v>
      </c>
      <c r="R462" s="213">
        <f>Q462*H462</f>
        <v>0</v>
      </c>
      <c r="S462" s="213">
        <v>0</v>
      </c>
      <c r="T462" s="214">
        <f>S462*H462</f>
        <v>0</v>
      </c>
      <c r="U462" s="35"/>
      <c r="V462" s="35"/>
      <c r="W462" s="35"/>
      <c r="X462" s="35"/>
      <c r="Y462" s="35"/>
      <c r="Z462" s="35"/>
      <c r="AA462" s="35"/>
      <c r="AB462" s="35"/>
      <c r="AC462" s="35"/>
      <c r="AD462" s="35"/>
      <c r="AE462" s="35"/>
      <c r="AR462" s="215" t="s">
        <v>269</v>
      </c>
      <c r="AT462" s="215" t="s">
        <v>166</v>
      </c>
      <c r="AU462" s="215" t="s">
        <v>88</v>
      </c>
      <c r="AY462" s="18" t="s">
        <v>164</v>
      </c>
      <c r="BE462" s="216">
        <f>IF(N462="základní",J462,0)</f>
        <v>0</v>
      </c>
      <c r="BF462" s="216">
        <f>IF(N462="snížená",J462,0)</f>
        <v>0</v>
      </c>
      <c r="BG462" s="216">
        <f>IF(N462="zákl. přenesená",J462,0)</f>
        <v>0</v>
      </c>
      <c r="BH462" s="216">
        <f>IF(N462="sníž. přenesená",J462,0)</f>
        <v>0</v>
      </c>
      <c r="BI462" s="216">
        <f>IF(N462="nulová",J462,0)</f>
        <v>0</v>
      </c>
      <c r="BJ462" s="18" t="s">
        <v>86</v>
      </c>
      <c r="BK462" s="216">
        <f>ROUND(I462*H462,2)</f>
        <v>0</v>
      </c>
      <c r="BL462" s="18" t="s">
        <v>269</v>
      </c>
      <c r="BM462" s="215" t="s">
        <v>729</v>
      </c>
    </row>
    <row r="463" spans="1:65" s="2" customFormat="1" ht="107.25">
      <c r="A463" s="35"/>
      <c r="B463" s="36"/>
      <c r="C463" s="37"/>
      <c r="D463" s="217" t="s">
        <v>173</v>
      </c>
      <c r="E463" s="37"/>
      <c r="F463" s="218" t="s">
        <v>725</v>
      </c>
      <c r="G463" s="37"/>
      <c r="H463" s="37"/>
      <c r="I463" s="116"/>
      <c r="J463" s="37"/>
      <c r="K463" s="37"/>
      <c r="L463" s="40"/>
      <c r="M463" s="219"/>
      <c r="N463" s="220"/>
      <c r="O463" s="72"/>
      <c r="P463" s="72"/>
      <c r="Q463" s="72"/>
      <c r="R463" s="72"/>
      <c r="S463" s="72"/>
      <c r="T463" s="73"/>
      <c r="U463" s="35"/>
      <c r="V463" s="35"/>
      <c r="W463" s="35"/>
      <c r="X463" s="35"/>
      <c r="Y463" s="35"/>
      <c r="Z463" s="35"/>
      <c r="AA463" s="35"/>
      <c r="AB463" s="35"/>
      <c r="AC463" s="35"/>
      <c r="AD463" s="35"/>
      <c r="AE463" s="35"/>
      <c r="AT463" s="18" t="s">
        <v>173</v>
      </c>
      <c r="AU463" s="18" t="s">
        <v>88</v>
      </c>
    </row>
    <row r="464" spans="1:65" s="12" customFormat="1" ht="22.9" customHeight="1">
      <c r="B464" s="188"/>
      <c r="C464" s="189"/>
      <c r="D464" s="190" t="s">
        <v>77</v>
      </c>
      <c r="E464" s="202" t="s">
        <v>730</v>
      </c>
      <c r="F464" s="202" t="s">
        <v>731</v>
      </c>
      <c r="G464" s="189"/>
      <c r="H464" s="189"/>
      <c r="I464" s="192"/>
      <c r="J464" s="203">
        <f>BK464</f>
        <v>0</v>
      </c>
      <c r="K464" s="189"/>
      <c r="L464" s="194"/>
      <c r="M464" s="195"/>
      <c r="N464" s="196"/>
      <c r="O464" s="196"/>
      <c r="P464" s="197">
        <f>SUM(P465:P520)</f>
        <v>0</v>
      </c>
      <c r="Q464" s="196"/>
      <c r="R464" s="197">
        <f>SUM(R465:R520)</f>
        <v>1.90913014</v>
      </c>
      <c r="S464" s="196"/>
      <c r="T464" s="198">
        <f>SUM(T465:T520)</f>
        <v>0</v>
      </c>
      <c r="AR464" s="199" t="s">
        <v>88</v>
      </c>
      <c r="AT464" s="200" t="s">
        <v>77</v>
      </c>
      <c r="AU464" s="200" t="s">
        <v>86</v>
      </c>
      <c r="AY464" s="199" t="s">
        <v>164</v>
      </c>
      <c r="BK464" s="201">
        <f>SUM(BK465:BK520)</f>
        <v>0</v>
      </c>
    </row>
    <row r="465" spans="1:65" s="2" customFormat="1" ht="36" customHeight="1">
      <c r="A465" s="35"/>
      <c r="B465" s="36"/>
      <c r="C465" s="204" t="s">
        <v>732</v>
      </c>
      <c r="D465" s="204" t="s">
        <v>166</v>
      </c>
      <c r="E465" s="205" t="s">
        <v>733</v>
      </c>
      <c r="F465" s="206" t="s">
        <v>734</v>
      </c>
      <c r="G465" s="207" t="s">
        <v>255</v>
      </c>
      <c r="H465" s="208">
        <v>209.34899999999999</v>
      </c>
      <c r="I465" s="209"/>
      <c r="J465" s="210">
        <f>ROUND(I465*H465,2)</f>
        <v>0</v>
      </c>
      <c r="K465" s="206" t="s">
        <v>170</v>
      </c>
      <c r="L465" s="40"/>
      <c r="M465" s="211" t="s">
        <v>1</v>
      </c>
      <c r="N465" s="212" t="s">
        <v>43</v>
      </c>
      <c r="O465" s="72"/>
      <c r="P465" s="213">
        <f>O465*H465</f>
        <v>0</v>
      </c>
      <c r="Q465" s="213">
        <v>0</v>
      </c>
      <c r="R465" s="213">
        <f>Q465*H465</f>
        <v>0</v>
      </c>
      <c r="S465" s="213">
        <v>0</v>
      </c>
      <c r="T465" s="214">
        <f>S465*H465</f>
        <v>0</v>
      </c>
      <c r="U465" s="35"/>
      <c r="V465" s="35"/>
      <c r="W465" s="35"/>
      <c r="X465" s="35"/>
      <c r="Y465" s="35"/>
      <c r="Z465" s="35"/>
      <c r="AA465" s="35"/>
      <c r="AB465" s="35"/>
      <c r="AC465" s="35"/>
      <c r="AD465" s="35"/>
      <c r="AE465" s="35"/>
      <c r="AR465" s="215" t="s">
        <v>269</v>
      </c>
      <c r="AT465" s="215" t="s">
        <v>166</v>
      </c>
      <c r="AU465" s="215" t="s">
        <v>88</v>
      </c>
      <c r="AY465" s="18" t="s">
        <v>164</v>
      </c>
      <c r="BE465" s="216">
        <f>IF(N465="základní",J465,0)</f>
        <v>0</v>
      </c>
      <c r="BF465" s="216">
        <f>IF(N465="snížená",J465,0)</f>
        <v>0</v>
      </c>
      <c r="BG465" s="216">
        <f>IF(N465="zákl. přenesená",J465,0)</f>
        <v>0</v>
      </c>
      <c r="BH465" s="216">
        <f>IF(N465="sníž. přenesená",J465,0)</f>
        <v>0</v>
      </c>
      <c r="BI465" s="216">
        <f>IF(N465="nulová",J465,0)</f>
        <v>0</v>
      </c>
      <c r="BJ465" s="18" t="s">
        <v>86</v>
      </c>
      <c r="BK465" s="216">
        <f>ROUND(I465*H465,2)</f>
        <v>0</v>
      </c>
      <c r="BL465" s="18" t="s">
        <v>269</v>
      </c>
      <c r="BM465" s="215" t="s">
        <v>735</v>
      </c>
    </row>
    <row r="466" spans="1:65" s="14" customFormat="1" ht="11.25">
      <c r="B466" s="232"/>
      <c r="C466" s="233"/>
      <c r="D466" s="217" t="s">
        <v>175</v>
      </c>
      <c r="E466" s="234" t="s">
        <v>1</v>
      </c>
      <c r="F466" s="235" t="s">
        <v>736</v>
      </c>
      <c r="G466" s="233"/>
      <c r="H466" s="234" t="s">
        <v>1</v>
      </c>
      <c r="I466" s="236"/>
      <c r="J466" s="233"/>
      <c r="K466" s="233"/>
      <c r="L466" s="237"/>
      <c r="M466" s="238"/>
      <c r="N466" s="239"/>
      <c r="O466" s="239"/>
      <c r="P466" s="239"/>
      <c r="Q466" s="239"/>
      <c r="R466" s="239"/>
      <c r="S466" s="239"/>
      <c r="T466" s="240"/>
      <c r="AT466" s="241" t="s">
        <v>175</v>
      </c>
      <c r="AU466" s="241" t="s">
        <v>88</v>
      </c>
      <c r="AV466" s="14" t="s">
        <v>86</v>
      </c>
      <c r="AW466" s="14" t="s">
        <v>33</v>
      </c>
      <c r="AX466" s="14" t="s">
        <v>78</v>
      </c>
      <c r="AY466" s="241" t="s">
        <v>164</v>
      </c>
    </row>
    <row r="467" spans="1:65" s="13" customFormat="1" ht="11.25">
      <c r="B467" s="221"/>
      <c r="C467" s="222"/>
      <c r="D467" s="217" t="s">
        <v>175</v>
      </c>
      <c r="E467" s="223" t="s">
        <v>1</v>
      </c>
      <c r="F467" s="224" t="s">
        <v>737</v>
      </c>
      <c r="G467" s="222"/>
      <c r="H467" s="225">
        <v>78</v>
      </c>
      <c r="I467" s="226"/>
      <c r="J467" s="222"/>
      <c r="K467" s="222"/>
      <c r="L467" s="227"/>
      <c r="M467" s="228"/>
      <c r="N467" s="229"/>
      <c r="O467" s="229"/>
      <c r="P467" s="229"/>
      <c r="Q467" s="229"/>
      <c r="R467" s="229"/>
      <c r="S467" s="229"/>
      <c r="T467" s="230"/>
      <c r="AT467" s="231" t="s">
        <v>175</v>
      </c>
      <c r="AU467" s="231" t="s">
        <v>88</v>
      </c>
      <c r="AV467" s="13" t="s">
        <v>88</v>
      </c>
      <c r="AW467" s="13" t="s">
        <v>33</v>
      </c>
      <c r="AX467" s="13" t="s">
        <v>78</v>
      </c>
      <c r="AY467" s="231" t="s">
        <v>164</v>
      </c>
    </row>
    <row r="468" spans="1:65" s="14" customFormat="1" ht="11.25">
      <c r="B468" s="232"/>
      <c r="C468" s="233"/>
      <c r="D468" s="217" t="s">
        <v>175</v>
      </c>
      <c r="E468" s="234" t="s">
        <v>1</v>
      </c>
      <c r="F468" s="235" t="s">
        <v>738</v>
      </c>
      <c r="G468" s="233"/>
      <c r="H468" s="234" t="s">
        <v>1</v>
      </c>
      <c r="I468" s="236"/>
      <c r="J468" s="233"/>
      <c r="K468" s="233"/>
      <c r="L468" s="237"/>
      <c r="M468" s="238"/>
      <c r="N468" s="239"/>
      <c r="O468" s="239"/>
      <c r="P468" s="239"/>
      <c r="Q468" s="239"/>
      <c r="R468" s="239"/>
      <c r="S468" s="239"/>
      <c r="T468" s="240"/>
      <c r="AT468" s="241" t="s">
        <v>175</v>
      </c>
      <c r="AU468" s="241" t="s">
        <v>88</v>
      </c>
      <c r="AV468" s="14" t="s">
        <v>86</v>
      </c>
      <c r="AW468" s="14" t="s">
        <v>33</v>
      </c>
      <c r="AX468" s="14" t="s">
        <v>78</v>
      </c>
      <c r="AY468" s="241" t="s">
        <v>164</v>
      </c>
    </row>
    <row r="469" spans="1:65" s="13" customFormat="1" ht="11.25">
      <c r="B469" s="221"/>
      <c r="C469" s="222"/>
      <c r="D469" s="217" t="s">
        <v>175</v>
      </c>
      <c r="E469" s="223" t="s">
        <v>1</v>
      </c>
      <c r="F469" s="224" t="s">
        <v>739</v>
      </c>
      <c r="G469" s="222"/>
      <c r="H469" s="225">
        <v>131.34899999999999</v>
      </c>
      <c r="I469" s="226"/>
      <c r="J469" s="222"/>
      <c r="K469" s="222"/>
      <c r="L469" s="227"/>
      <c r="M469" s="228"/>
      <c r="N469" s="229"/>
      <c r="O469" s="229"/>
      <c r="P469" s="229"/>
      <c r="Q469" s="229"/>
      <c r="R469" s="229"/>
      <c r="S469" s="229"/>
      <c r="T469" s="230"/>
      <c r="AT469" s="231" t="s">
        <v>175</v>
      </c>
      <c r="AU469" s="231" t="s">
        <v>88</v>
      </c>
      <c r="AV469" s="13" t="s">
        <v>88</v>
      </c>
      <c r="AW469" s="13" t="s">
        <v>33</v>
      </c>
      <c r="AX469" s="13" t="s">
        <v>78</v>
      </c>
      <c r="AY469" s="231" t="s">
        <v>164</v>
      </c>
    </row>
    <row r="470" spans="1:65" s="15" customFormat="1" ht="11.25">
      <c r="B470" s="242"/>
      <c r="C470" s="243"/>
      <c r="D470" s="217" t="s">
        <v>175</v>
      </c>
      <c r="E470" s="244" t="s">
        <v>1</v>
      </c>
      <c r="F470" s="245" t="s">
        <v>207</v>
      </c>
      <c r="G470" s="243"/>
      <c r="H470" s="246">
        <v>209.34899999999999</v>
      </c>
      <c r="I470" s="247"/>
      <c r="J470" s="243"/>
      <c r="K470" s="243"/>
      <c r="L470" s="248"/>
      <c r="M470" s="249"/>
      <c r="N470" s="250"/>
      <c r="O470" s="250"/>
      <c r="P470" s="250"/>
      <c r="Q470" s="250"/>
      <c r="R470" s="250"/>
      <c r="S470" s="250"/>
      <c r="T470" s="251"/>
      <c r="AT470" s="252" t="s">
        <v>175</v>
      </c>
      <c r="AU470" s="252" t="s">
        <v>88</v>
      </c>
      <c r="AV470" s="15" t="s">
        <v>171</v>
      </c>
      <c r="AW470" s="15" t="s">
        <v>33</v>
      </c>
      <c r="AX470" s="15" t="s">
        <v>86</v>
      </c>
      <c r="AY470" s="252" t="s">
        <v>164</v>
      </c>
    </row>
    <row r="471" spans="1:65" s="2" customFormat="1" ht="24" customHeight="1">
      <c r="A471" s="35"/>
      <c r="B471" s="36"/>
      <c r="C471" s="265" t="s">
        <v>740</v>
      </c>
      <c r="D471" s="265" t="s">
        <v>420</v>
      </c>
      <c r="E471" s="266" t="s">
        <v>741</v>
      </c>
      <c r="F471" s="267" t="s">
        <v>742</v>
      </c>
      <c r="G471" s="268" t="s">
        <v>255</v>
      </c>
      <c r="H471" s="269">
        <v>79.56</v>
      </c>
      <c r="I471" s="270"/>
      <c r="J471" s="271">
        <f>ROUND(I471*H471,2)</f>
        <v>0</v>
      </c>
      <c r="K471" s="267" t="s">
        <v>170</v>
      </c>
      <c r="L471" s="272"/>
      <c r="M471" s="273" t="s">
        <v>1</v>
      </c>
      <c r="N471" s="274" t="s">
        <v>43</v>
      </c>
      <c r="O471" s="72"/>
      <c r="P471" s="213">
        <f>O471*H471</f>
        <v>0</v>
      </c>
      <c r="Q471" s="213">
        <v>3.5000000000000001E-3</v>
      </c>
      <c r="R471" s="213">
        <f>Q471*H471</f>
        <v>0.27846000000000004</v>
      </c>
      <c r="S471" s="213">
        <v>0</v>
      </c>
      <c r="T471" s="214">
        <f>S471*H471</f>
        <v>0</v>
      </c>
      <c r="U471" s="35"/>
      <c r="V471" s="35"/>
      <c r="W471" s="35"/>
      <c r="X471" s="35"/>
      <c r="Y471" s="35"/>
      <c r="Z471" s="35"/>
      <c r="AA471" s="35"/>
      <c r="AB471" s="35"/>
      <c r="AC471" s="35"/>
      <c r="AD471" s="35"/>
      <c r="AE471" s="35"/>
      <c r="AR471" s="215" t="s">
        <v>381</v>
      </c>
      <c r="AT471" s="215" t="s">
        <v>420</v>
      </c>
      <c r="AU471" s="215" t="s">
        <v>88</v>
      </c>
      <c r="AY471" s="18" t="s">
        <v>164</v>
      </c>
      <c r="BE471" s="216">
        <f>IF(N471="základní",J471,0)</f>
        <v>0</v>
      </c>
      <c r="BF471" s="216">
        <f>IF(N471="snížená",J471,0)</f>
        <v>0</v>
      </c>
      <c r="BG471" s="216">
        <f>IF(N471="zákl. přenesená",J471,0)</f>
        <v>0</v>
      </c>
      <c r="BH471" s="216">
        <f>IF(N471="sníž. přenesená",J471,0)</f>
        <v>0</v>
      </c>
      <c r="BI471" s="216">
        <f>IF(N471="nulová",J471,0)</f>
        <v>0</v>
      </c>
      <c r="BJ471" s="18" t="s">
        <v>86</v>
      </c>
      <c r="BK471" s="216">
        <f>ROUND(I471*H471,2)</f>
        <v>0</v>
      </c>
      <c r="BL471" s="18" t="s">
        <v>269</v>
      </c>
      <c r="BM471" s="215" t="s">
        <v>743</v>
      </c>
    </row>
    <row r="472" spans="1:65" s="13" customFormat="1" ht="11.25">
      <c r="B472" s="221"/>
      <c r="C472" s="222"/>
      <c r="D472" s="217" t="s">
        <v>175</v>
      </c>
      <c r="E472" s="222"/>
      <c r="F472" s="224" t="s">
        <v>744</v>
      </c>
      <c r="G472" s="222"/>
      <c r="H472" s="225">
        <v>79.56</v>
      </c>
      <c r="I472" s="226"/>
      <c r="J472" s="222"/>
      <c r="K472" s="222"/>
      <c r="L472" s="227"/>
      <c r="M472" s="228"/>
      <c r="N472" s="229"/>
      <c r="O472" s="229"/>
      <c r="P472" s="229"/>
      <c r="Q472" s="229"/>
      <c r="R472" s="229"/>
      <c r="S472" s="229"/>
      <c r="T472" s="230"/>
      <c r="AT472" s="231" t="s">
        <v>175</v>
      </c>
      <c r="AU472" s="231" t="s">
        <v>88</v>
      </c>
      <c r="AV472" s="13" t="s">
        <v>88</v>
      </c>
      <c r="AW472" s="13" t="s">
        <v>4</v>
      </c>
      <c r="AX472" s="13" t="s">
        <v>86</v>
      </c>
      <c r="AY472" s="231" t="s">
        <v>164</v>
      </c>
    </row>
    <row r="473" spans="1:65" s="2" customFormat="1" ht="36" customHeight="1">
      <c r="A473" s="35"/>
      <c r="B473" s="36"/>
      <c r="C473" s="204" t="s">
        <v>745</v>
      </c>
      <c r="D473" s="204" t="s">
        <v>166</v>
      </c>
      <c r="E473" s="205" t="s">
        <v>746</v>
      </c>
      <c r="F473" s="206" t="s">
        <v>747</v>
      </c>
      <c r="G473" s="207" t="s">
        <v>255</v>
      </c>
      <c r="H473" s="208">
        <v>131.34899999999999</v>
      </c>
      <c r="I473" s="209"/>
      <c r="J473" s="210">
        <f>ROUND(I473*H473,2)</f>
        <v>0</v>
      </c>
      <c r="K473" s="206" t="s">
        <v>170</v>
      </c>
      <c r="L473" s="40"/>
      <c r="M473" s="211" t="s">
        <v>1</v>
      </c>
      <c r="N473" s="212" t="s">
        <v>43</v>
      </c>
      <c r="O473" s="72"/>
      <c r="P473" s="213">
        <f>O473*H473</f>
        <v>0</v>
      </c>
      <c r="Q473" s="213">
        <v>0</v>
      </c>
      <c r="R473" s="213">
        <f>Q473*H473</f>
        <v>0</v>
      </c>
      <c r="S473" s="213">
        <v>0</v>
      </c>
      <c r="T473" s="214">
        <f>S473*H473</f>
        <v>0</v>
      </c>
      <c r="U473" s="35"/>
      <c r="V473" s="35"/>
      <c r="W473" s="35"/>
      <c r="X473" s="35"/>
      <c r="Y473" s="35"/>
      <c r="Z473" s="35"/>
      <c r="AA473" s="35"/>
      <c r="AB473" s="35"/>
      <c r="AC473" s="35"/>
      <c r="AD473" s="35"/>
      <c r="AE473" s="35"/>
      <c r="AR473" s="215" t="s">
        <v>269</v>
      </c>
      <c r="AT473" s="215" t="s">
        <v>166</v>
      </c>
      <c r="AU473" s="215" t="s">
        <v>88</v>
      </c>
      <c r="AY473" s="18" t="s">
        <v>164</v>
      </c>
      <c r="BE473" s="216">
        <f>IF(N473="základní",J473,0)</f>
        <v>0</v>
      </c>
      <c r="BF473" s="216">
        <f>IF(N473="snížená",J473,0)</f>
        <v>0</v>
      </c>
      <c r="BG473" s="216">
        <f>IF(N473="zákl. přenesená",J473,0)</f>
        <v>0</v>
      </c>
      <c r="BH473" s="216">
        <f>IF(N473="sníž. přenesená",J473,0)</f>
        <v>0</v>
      </c>
      <c r="BI473" s="216">
        <f>IF(N473="nulová",J473,0)</f>
        <v>0</v>
      </c>
      <c r="BJ473" s="18" t="s">
        <v>86</v>
      </c>
      <c r="BK473" s="216">
        <f>ROUND(I473*H473,2)</f>
        <v>0</v>
      </c>
      <c r="BL473" s="18" t="s">
        <v>269</v>
      </c>
      <c r="BM473" s="215" t="s">
        <v>748</v>
      </c>
    </row>
    <row r="474" spans="1:65" s="2" customFormat="1" ht="39">
      <c r="A474" s="35"/>
      <c r="B474" s="36"/>
      <c r="C474" s="37"/>
      <c r="D474" s="217" t="s">
        <v>173</v>
      </c>
      <c r="E474" s="37"/>
      <c r="F474" s="218" t="s">
        <v>749</v>
      </c>
      <c r="G474" s="37"/>
      <c r="H474" s="37"/>
      <c r="I474" s="116"/>
      <c r="J474" s="37"/>
      <c r="K474" s="37"/>
      <c r="L474" s="40"/>
      <c r="M474" s="219"/>
      <c r="N474" s="220"/>
      <c r="O474" s="72"/>
      <c r="P474" s="72"/>
      <c r="Q474" s="72"/>
      <c r="R474" s="72"/>
      <c r="S474" s="72"/>
      <c r="T474" s="73"/>
      <c r="U474" s="35"/>
      <c r="V474" s="35"/>
      <c r="W474" s="35"/>
      <c r="X474" s="35"/>
      <c r="Y474" s="35"/>
      <c r="Z474" s="35"/>
      <c r="AA474" s="35"/>
      <c r="AB474" s="35"/>
      <c r="AC474" s="35"/>
      <c r="AD474" s="35"/>
      <c r="AE474" s="35"/>
      <c r="AT474" s="18" t="s">
        <v>173</v>
      </c>
      <c r="AU474" s="18" t="s">
        <v>88</v>
      </c>
    </row>
    <row r="475" spans="1:65" s="14" customFormat="1" ht="11.25">
      <c r="B475" s="232"/>
      <c r="C475" s="233"/>
      <c r="D475" s="217" t="s">
        <v>175</v>
      </c>
      <c r="E475" s="234" t="s">
        <v>1</v>
      </c>
      <c r="F475" s="235" t="s">
        <v>738</v>
      </c>
      <c r="G475" s="233"/>
      <c r="H475" s="234" t="s">
        <v>1</v>
      </c>
      <c r="I475" s="236"/>
      <c r="J475" s="233"/>
      <c r="K475" s="233"/>
      <c r="L475" s="237"/>
      <c r="M475" s="238"/>
      <c r="N475" s="239"/>
      <c r="O475" s="239"/>
      <c r="P475" s="239"/>
      <c r="Q475" s="239"/>
      <c r="R475" s="239"/>
      <c r="S475" s="239"/>
      <c r="T475" s="240"/>
      <c r="AT475" s="241" t="s">
        <v>175</v>
      </c>
      <c r="AU475" s="241" t="s">
        <v>88</v>
      </c>
      <c r="AV475" s="14" t="s">
        <v>86</v>
      </c>
      <c r="AW475" s="14" t="s">
        <v>33</v>
      </c>
      <c r="AX475" s="14" t="s">
        <v>78</v>
      </c>
      <c r="AY475" s="241" t="s">
        <v>164</v>
      </c>
    </row>
    <row r="476" spans="1:65" s="13" customFormat="1" ht="11.25">
      <c r="B476" s="221"/>
      <c r="C476" s="222"/>
      <c r="D476" s="217" t="s">
        <v>175</v>
      </c>
      <c r="E476" s="223" t="s">
        <v>1</v>
      </c>
      <c r="F476" s="224" t="s">
        <v>739</v>
      </c>
      <c r="G476" s="222"/>
      <c r="H476" s="225">
        <v>131.34899999999999</v>
      </c>
      <c r="I476" s="226"/>
      <c r="J476" s="222"/>
      <c r="K476" s="222"/>
      <c r="L476" s="227"/>
      <c r="M476" s="228"/>
      <c r="N476" s="229"/>
      <c r="O476" s="229"/>
      <c r="P476" s="229"/>
      <c r="Q476" s="229"/>
      <c r="R476" s="229"/>
      <c r="S476" s="229"/>
      <c r="T476" s="230"/>
      <c r="AT476" s="231" t="s">
        <v>175</v>
      </c>
      <c r="AU476" s="231" t="s">
        <v>88</v>
      </c>
      <c r="AV476" s="13" t="s">
        <v>88</v>
      </c>
      <c r="AW476" s="13" t="s">
        <v>33</v>
      </c>
      <c r="AX476" s="13" t="s">
        <v>86</v>
      </c>
      <c r="AY476" s="231" t="s">
        <v>164</v>
      </c>
    </row>
    <row r="477" spans="1:65" s="2" customFormat="1" ht="24" customHeight="1">
      <c r="A477" s="35"/>
      <c r="B477" s="36"/>
      <c r="C477" s="265" t="s">
        <v>750</v>
      </c>
      <c r="D477" s="265" t="s">
        <v>420</v>
      </c>
      <c r="E477" s="266" t="s">
        <v>751</v>
      </c>
      <c r="F477" s="267" t="s">
        <v>752</v>
      </c>
      <c r="G477" s="268" t="s">
        <v>255</v>
      </c>
      <c r="H477" s="269">
        <v>267.952</v>
      </c>
      <c r="I477" s="270"/>
      <c r="J477" s="271">
        <f>ROUND(I477*H477,2)</f>
        <v>0</v>
      </c>
      <c r="K477" s="267" t="s">
        <v>170</v>
      </c>
      <c r="L477" s="272"/>
      <c r="M477" s="273" t="s">
        <v>1</v>
      </c>
      <c r="N477" s="274" t="s">
        <v>43</v>
      </c>
      <c r="O477" s="72"/>
      <c r="P477" s="213">
        <f>O477*H477</f>
        <v>0</v>
      </c>
      <c r="Q477" s="213">
        <v>2.8E-3</v>
      </c>
      <c r="R477" s="213">
        <f>Q477*H477</f>
        <v>0.75026559999999998</v>
      </c>
      <c r="S477" s="213">
        <v>0</v>
      </c>
      <c r="T477" s="214">
        <f>S477*H477</f>
        <v>0</v>
      </c>
      <c r="U477" s="35"/>
      <c r="V477" s="35"/>
      <c r="W477" s="35"/>
      <c r="X477" s="35"/>
      <c r="Y477" s="35"/>
      <c r="Z477" s="35"/>
      <c r="AA477" s="35"/>
      <c r="AB477" s="35"/>
      <c r="AC477" s="35"/>
      <c r="AD477" s="35"/>
      <c r="AE477" s="35"/>
      <c r="AR477" s="215" t="s">
        <v>381</v>
      </c>
      <c r="AT477" s="215" t="s">
        <v>420</v>
      </c>
      <c r="AU477" s="215" t="s">
        <v>88</v>
      </c>
      <c r="AY477" s="18" t="s">
        <v>164</v>
      </c>
      <c r="BE477" s="216">
        <f>IF(N477="základní",J477,0)</f>
        <v>0</v>
      </c>
      <c r="BF477" s="216">
        <f>IF(N477="snížená",J477,0)</f>
        <v>0</v>
      </c>
      <c r="BG477" s="216">
        <f>IF(N477="zákl. přenesená",J477,0)</f>
        <v>0</v>
      </c>
      <c r="BH477" s="216">
        <f>IF(N477="sníž. přenesená",J477,0)</f>
        <v>0</v>
      </c>
      <c r="BI477" s="216">
        <f>IF(N477="nulová",J477,0)</f>
        <v>0</v>
      </c>
      <c r="BJ477" s="18" t="s">
        <v>86</v>
      </c>
      <c r="BK477" s="216">
        <f>ROUND(I477*H477,2)</f>
        <v>0</v>
      </c>
      <c r="BL477" s="18" t="s">
        <v>269</v>
      </c>
      <c r="BM477" s="215" t="s">
        <v>753</v>
      </c>
    </row>
    <row r="478" spans="1:65" s="13" customFormat="1" ht="11.25">
      <c r="B478" s="221"/>
      <c r="C478" s="222"/>
      <c r="D478" s="217" t="s">
        <v>175</v>
      </c>
      <c r="E478" s="222"/>
      <c r="F478" s="224" t="s">
        <v>754</v>
      </c>
      <c r="G478" s="222"/>
      <c r="H478" s="225">
        <v>267.952</v>
      </c>
      <c r="I478" s="226"/>
      <c r="J478" s="222"/>
      <c r="K478" s="222"/>
      <c r="L478" s="227"/>
      <c r="M478" s="228"/>
      <c r="N478" s="229"/>
      <c r="O478" s="229"/>
      <c r="P478" s="229"/>
      <c r="Q478" s="229"/>
      <c r="R478" s="229"/>
      <c r="S478" s="229"/>
      <c r="T478" s="230"/>
      <c r="AT478" s="231" t="s">
        <v>175</v>
      </c>
      <c r="AU478" s="231" t="s">
        <v>88</v>
      </c>
      <c r="AV478" s="13" t="s">
        <v>88</v>
      </c>
      <c r="AW478" s="13" t="s">
        <v>4</v>
      </c>
      <c r="AX478" s="13" t="s">
        <v>86</v>
      </c>
      <c r="AY478" s="231" t="s">
        <v>164</v>
      </c>
    </row>
    <row r="479" spans="1:65" s="2" customFormat="1" ht="24" customHeight="1">
      <c r="A479" s="35"/>
      <c r="B479" s="36"/>
      <c r="C479" s="204" t="s">
        <v>755</v>
      </c>
      <c r="D479" s="204" t="s">
        <v>166</v>
      </c>
      <c r="E479" s="205" t="s">
        <v>756</v>
      </c>
      <c r="F479" s="206" t="s">
        <v>757</v>
      </c>
      <c r="G479" s="207" t="s">
        <v>262</v>
      </c>
      <c r="H479" s="208">
        <v>112.5</v>
      </c>
      <c r="I479" s="209"/>
      <c r="J479" s="210">
        <f>ROUND(I479*H479,2)</f>
        <v>0</v>
      </c>
      <c r="K479" s="206" t="s">
        <v>170</v>
      </c>
      <c r="L479" s="40"/>
      <c r="M479" s="211" t="s">
        <v>1</v>
      </c>
      <c r="N479" s="212" t="s">
        <v>43</v>
      </c>
      <c r="O479" s="72"/>
      <c r="P479" s="213">
        <f>O479*H479</f>
        <v>0</v>
      </c>
      <c r="Q479" s="213">
        <v>0</v>
      </c>
      <c r="R479" s="213">
        <f>Q479*H479</f>
        <v>0</v>
      </c>
      <c r="S479" s="213">
        <v>0</v>
      </c>
      <c r="T479" s="214">
        <f>S479*H479</f>
        <v>0</v>
      </c>
      <c r="U479" s="35"/>
      <c r="V479" s="35"/>
      <c r="W479" s="35"/>
      <c r="X479" s="35"/>
      <c r="Y479" s="35"/>
      <c r="Z479" s="35"/>
      <c r="AA479" s="35"/>
      <c r="AB479" s="35"/>
      <c r="AC479" s="35"/>
      <c r="AD479" s="35"/>
      <c r="AE479" s="35"/>
      <c r="AR479" s="215" t="s">
        <v>269</v>
      </c>
      <c r="AT479" s="215" t="s">
        <v>166</v>
      </c>
      <c r="AU479" s="215" t="s">
        <v>88</v>
      </c>
      <c r="AY479" s="18" t="s">
        <v>164</v>
      </c>
      <c r="BE479" s="216">
        <f>IF(N479="základní",J479,0)</f>
        <v>0</v>
      </c>
      <c r="BF479" s="216">
        <f>IF(N479="snížená",J479,0)</f>
        <v>0</v>
      </c>
      <c r="BG479" s="216">
        <f>IF(N479="zákl. přenesená",J479,0)</f>
        <v>0</v>
      </c>
      <c r="BH479" s="216">
        <f>IF(N479="sníž. přenesená",J479,0)</f>
        <v>0</v>
      </c>
      <c r="BI479" s="216">
        <f>IF(N479="nulová",J479,0)</f>
        <v>0</v>
      </c>
      <c r="BJ479" s="18" t="s">
        <v>86</v>
      </c>
      <c r="BK479" s="216">
        <f>ROUND(I479*H479,2)</f>
        <v>0</v>
      </c>
      <c r="BL479" s="18" t="s">
        <v>269</v>
      </c>
      <c r="BM479" s="215" t="s">
        <v>758</v>
      </c>
    </row>
    <row r="480" spans="1:65" s="13" customFormat="1" ht="11.25">
      <c r="B480" s="221"/>
      <c r="C480" s="222"/>
      <c r="D480" s="217" t="s">
        <v>175</v>
      </c>
      <c r="E480" s="223" t="s">
        <v>1</v>
      </c>
      <c r="F480" s="224" t="s">
        <v>759</v>
      </c>
      <c r="G480" s="222"/>
      <c r="H480" s="225">
        <v>20</v>
      </c>
      <c r="I480" s="226"/>
      <c r="J480" s="222"/>
      <c r="K480" s="222"/>
      <c r="L480" s="227"/>
      <c r="M480" s="228"/>
      <c r="N480" s="229"/>
      <c r="O480" s="229"/>
      <c r="P480" s="229"/>
      <c r="Q480" s="229"/>
      <c r="R480" s="229"/>
      <c r="S480" s="229"/>
      <c r="T480" s="230"/>
      <c r="AT480" s="231" t="s">
        <v>175</v>
      </c>
      <c r="AU480" s="231" t="s">
        <v>88</v>
      </c>
      <c r="AV480" s="13" t="s">
        <v>88</v>
      </c>
      <c r="AW480" s="13" t="s">
        <v>33</v>
      </c>
      <c r="AX480" s="13" t="s">
        <v>78</v>
      </c>
      <c r="AY480" s="231" t="s">
        <v>164</v>
      </c>
    </row>
    <row r="481" spans="1:65" s="13" customFormat="1" ht="11.25">
      <c r="B481" s="221"/>
      <c r="C481" s="222"/>
      <c r="D481" s="217" t="s">
        <v>175</v>
      </c>
      <c r="E481" s="223" t="s">
        <v>1</v>
      </c>
      <c r="F481" s="224" t="s">
        <v>760</v>
      </c>
      <c r="G481" s="222"/>
      <c r="H481" s="225">
        <v>8.25</v>
      </c>
      <c r="I481" s="226"/>
      <c r="J481" s="222"/>
      <c r="K481" s="222"/>
      <c r="L481" s="227"/>
      <c r="M481" s="228"/>
      <c r="N481" s="229"/>
      <c r="O481" s="229"/>
      <c r="P481" s="229"/>
      <c r="Q481" s="229"/>
      <c r="R481" s="229"/>
      <c r="S481" s="229"/>
      <c r="T481" s="230"/>
      <c r="AT481" s="231" t="s">
        <v>175</v>
      </c>
      <c r="AU481" s="231" t="s">
        <v>88</v>
      </c>
      <c r="AV481" s="13" t="s">
        <v>88</v>
      </c>
      <c r="AW481" s="13" t="s">
        <v>33</v>
      </c>
      <c r="AX481" s="13" t="s">
        <v>78</v>
      </c>
      <c r="AY481" s="231" t="s">
        <v>164</v>
      </c>
    </row>
    <row r="482" spans="1:65" s="13" customFormat="1" ht="11.25">
      <c r="B482" s="221"/>
      <c r="C482" s="222"/>
      <c r="D482" s="217" t="s">
        <v>175</v>
      </c>
      <c r="E482" s="223" t="s">
        <v>1</v>
      </c>
      <c r="F482" s="224" t="s">
        <v>761</v>
      </c>
      <c r="G482" s="222"/>
      <c r="H482" s="225">
        <v>20.55</v>
      </c>
      <c r="I482" s="226"/>
      <c r="J482" s="222"/>
      <c r="K482" s="222"/>
      <c r="L482" s="227"/>
      <c r="M482" s="228"/>
      <c r="N482" s="229"/>
      <c r="O482" s="229"/>
      <c r="P482" s="229"/>
      <c r="Q482" s="229"/>
      <c r="R482" s="229"/>
      <c r="S482" s="229"/>
      <c r="T482" s="230"/>
      <c r="AT482" s="231" t="s">
        <v>175</v>
      </c>
      <c r="AU482" s="231" t="s">
        <v>88</v>
      </c>
      <c r="AV482" s="13" t="s">
        <v>88</v>
      </c>
      <c r="AW482" s="13" t="s">
        <v>33</v>
      </c>
      <c r="AX482" s="13" t="s">
        <v>78</v>
      </c>
      <c r="AY482" s="231" t="s">
        <v>164</v>
      </c>
    </row>
    <row r="483" spans="1:65" s="13" customFormat="1" ht="11.25">
      <c r="B483" s="221"/>
      <c r="C483" s="222"/>
      <c r="D483" s="217" t="s">
        <v>175</v>
      </c>
      <c r="E483" s="223" t="s">
        <v>1</v>
      </c>
      <c r="F483" s="224" t="s">
        <v>762</v>
      </c>
      <c r="G483" s="222"/>
      <c r="H483" s="225">
        <v>25.5</v>
      </c>
      <c r="I483" s="226"/>
      <c r="J483" s="222"/>
      <c r="K483" s="222"/>
      <c r="L483" s="227"/>
      <c r="M483" s="228"/>
      <c r="N483" s="229"/>
      <c r="O483" s="229"/>
      <c r="P483" s="229"/>
      <c r="Q483" s="229"/>
      <c r="R483" s="229"/>
      <c r="S483" s="229"/>
      <c r="T483" s="230"/>
      <c r="AT483" s="231" t="s">
        <v>175</v>
      </c>
      <c r="AU483" s="231" t="s">
        <v>88</v>
      </c>
      <c r="AV483" s="13" t="s">
        <v>88</v>
      </c>
      <c r="AW483" s="13" t="s">
        <v>33</v>
      </c>
      <c r="AX483" s="13" t="s">
        <v>78</v>
      </c>
      <c r="AY483" s="231" t="s">
        <v>164</v>
      </c>
    </row>
    <row r="484" spans="1:65" s="13" customFormat="1" ht="11.25">
      <c r="B484" s="221"/>
      <c r="C484" s="222"/>
      <c r="D484" s="217" t="s">
        <v>175</v>
      </c>
      <c r="E484" s="223" t="s">
        <v>1</v>
      </c>
      <c r="F484" s="224" t="s">
        <v>763</v>
      </c>
      <c r="G484" s="222"/>
      <c r="H484" s="225">
        <v>22.95</v>
      </c>
      <c r="I484" s="226"/>
      <c r="J484" s="222"/>
      <c r="K484" s="222"/>
      <c r="L484" s="227"/>
      <c r="M484" s="228"/>
      <c r="N484" s="229"/>
      <c r="O484" s="229"/>
      <c r="P484" s="229"/>
      <c r="Q484" s="229"/>
      <c r="R484" s="229"/>
      <c r="S484" s="229"/>
      <c r="T484" s="230"/>
      <c r="AT484" s="231" t="s">
        <v>175</v>
      </c>
      <c r="AU484" s="231" t="s">
        <v>88</v>
      </c>
      <c r="AV484" s="13" t="s">
        <v>88</v>
      </c>
      <c r="AW484" s="13" t="s">
        <v>33</v>
      </c>
      <c r="AX484" s="13" t="s">
        <v>78</v>
      </c>
      <c r="AY484" s="231" t="s">
        <v>164</v>
      </c>
    </row>
    <row r="485" spans="1:65" s="13" customFormat="1" ht="11.25">
      <c r="B485" s="221"/>
      <c r="C485" s="222"/>
      <c r="D485" s="217" t="s">
        <v>175</v>
      </c>
      <c r="E485" s="223" t="s">
        <v>1</v>
      </c>
      <c r="F485" s="224" t="s">
        <v>764</v>
      </c>
      <c r="G485" s="222"/>
      <c r="H485" s="225">
        <v>7.75</v>
      </c>
      <c r="I485" s="226"/>
      <c r="J485" s="222"/>
      <c r="K485" s="222"/>
      <c r="L485" s="227"/>
      <c r="M485" s="228"/>
      <c r="N485" s="229"/>
      <c r="O485" s="229"/>
      <c r="P485" s="229"/>
      <c r="Q485" s="229"/>
      <c r="R485" s="229"/>
      <c r="S485" s="229"/>
      <c r="T485" s="230"/>
      <c r="AT485" s="231" t="s">
        <v>175</v>
      </c>
      <c r="AU485" s="231" t="s">
        <v>88</v>
      </c>
      <c r="AV485" s="13" t="s">
        <v>88</v>
      </c>
      <c r="AW485" s="13" t="s">
        <v>33</v>
      </c>
      <c r="AX485" s="13" t="s">
        <v>78</v>
      </c>
      <c r="AY485" s="231" t="s">
        <v>164</v>
      </c>
    </row>
    <row r="486" spans="1:65" s="13" customFormat="1" ht="11.25">
      <c r="B486" s="221"/>
      <c r="C486" s="222"/>
      <c r="D486" s="217" t="s">
        <v>175</v>
      </c>
      <c r="E486" s="223" t="s">
        <v>1</v>
      </c>
      <c r="F486" s="224" t="s">
        <v>765</v>
      </c>
      <c r="G486" s="222"/>
      <c r="H486" s="225">
        <v>7.5</v>
      </c>
      <c r="I486" s="226"/>
      <c r="J486" s="222"/>
      <c r="K486" s="222"/>
      <c r="L486" s="227"/>
      <c r="M486" s="228"/>
      <c r="N486" s="229"/>
      <c r="O486" s="229"/>
      <c r="P486" s="229"/>
      <c r="Q486" s="229"/>
      <c r="R486" s="229"/>
      <c r="S486" s="229"/>
      <c r="T486" s="230"/>
      <c r="AT486" s="231" t="s">
        <v>175</v>
      </c>
      <c r="AU486" s="231" t="s">
        <v>88</v>
      </c>
      <c r="AV486" s="13" t="s">
        <v>88</v>
      </c>
      <c r="AW486" s="13" t="s">
        <v>33</v>
      </c>
      <c r="AX486" s="13" t="s">
        <v>78</v>
      </c>
      <c r="AY486" s="231" t="s">
        <v>164</v>
      </c>
    </row>
    <row r="487" spans="1:65" s="15" customFormat="1" ht="11.25">
      <c r="B487" s="242"/>
      <c r="C487" s="243"/>
      <c r="D487" s="217" t="s">
        <v>175</v>
      </c>
      <c r="E487" s="244" t="s">
        <v>1</v>
      </c>
      <c r="F487" s="245" t="s">
        <v>207</v>
      </c>
      <c r="G487" s="243"/>
      <c r="H487" s="246">
        <v>112.5</v>
      </c>
      <c r="I487" s="247"/>
      <c r="J487" s="243"/>
      <c r="K487" s="243"/>
      <c r="L487" s="248"/>
      <c r="M487" s="249"/>
      <c r="N487" s="250"/>
      <c r="O487" s="250"/>
      <c r="P487" s="250"/>
      <c r="Q487" s="250"/>
      <c r="R487" s="250"/>
      <c r="S487" s="250"/>
      <c r="T487" s="251"/>
      <c r="AT487" s="252" t="s">
        <v>175</v>
      </c>
      <c r="AU487" s="252" t="s">
        <v>88</v>
      </c>
      <c r="AV487" s="15" t="s">
        <v>171</v>
      </c>
      <c r="AW487" s="15" t="s">
        <v>33</v>
      </c>
      <c r="AX487" s="15" t="s">
        <v>86</v>
      </c>
      <c r="AY487" s="252" t="s">
        <v>164</v>
      </c>
    </row>
    <row r="488" spans="1:65" s="2" customFormat="1" ht="16.5" customHeight="1">
      <c r="A488" s="35"/>
      <c r="B488" s="36"/>
      <c r="C488" s="265" t="s">
        <v>766</v>
      </c>
      <c r="D488" s="265" t="s">
        <v>420</v>
      </c>
      <c r="E488" s="266" t="s">
        <v>767</v>
      </c>
      <c r="F488" s="267" t="s">
        <v>768</v>
      </c>
      <c r="G488" s="268" t="s">
        <v>255</v>
      </c>
      <c r="H488" s="269">
        <v>11.25</v>
      </c>
      <c r="I488" s="270"/>
      <c r="J488" s="271">
        <f>ROUND(I488*H488,2)</f>
        <v>0</v>
      </c>
      <c r="K488" s="267" t="s">
        <v>170</v>
      </c>
      <c r="L488" s="272"/>
      <c r="M488" s="273" t="s">
        <v>1</v>
      </c>
      <c r="N488" s="274" t="s">
        <v>43</v>
      </c>
      <c r="O488" s="72"/>
      <c r="P488" s="213">
        <f>O488*H488</f>
        <v>0</v>
      </c>
      <c r="Q488" s="213">
        <v>4.6000000000000001E-4</v>
      </c>
      <c r="R488" s="213">
        <f>Q488*H488</f>
        <v>5.1749999999999999E-3</v>
      </c>
      <c r="S488" s="213">
        <v>0</v>
      </c>
      <c r="T488" s="214">
        <f>S488*H488</f>
        <v>0</v>
      </c>
      <c r="U488" s="35"/>
      <c r="V488" s="35"/>
      <c r="W488" s="35"/>
      <c r="X488" s="35"/>
      <c r="Y488" s="35"/>
      <c r="Z488" s="35"/>
      <c r="AA488" s="35"/>
      <c r="AB488" s="35"/>
      <c r="AC488" s="35"/>
      <c r="AD488" s="35"/>
      <c r="AE488" s="35"/>
      <c r="AR488" s="215" t="s">
        <v>381</v>
      </c>
      <c r="AT488" s="215" t="s">
        <v>420</v>
      </c>
      <c r="AU488" s="215" t="s">
        <v>88</v>
      </c>
      <c r="AY488" s="18" t="s">
        <v>164</v>
      </c>
      <c r="BE488" s="216">
        <f>IF(N488="základní",J488,0)</f>
        <v>0</v>
      </c>
      <c r="BF488" s="216">
        <f>IF(N488="snížená",J488,0)</f>
        <v>0</v>
      </c>
      <c r="BG488" s="216">
        <f>IF(N488="zákl. přenesená",J488,0)</f>
        <v>0</v>
      </c>
      <c r="BH488" s="216">
        <f>IF(N488="sníž. přenesená",J488,0)</f>
        <v>0</v>
      </c>
      <c r="BI488" s="216">
        <f>IF(N488="nulová",J488,0)</f>
        <v>0</v>
      </c>
      <c r="BJ488" s="18" t="s">
        <v>86</v>
      </c>
      <c r="BK488" s="216">
        <f>ROUND(I488*H488,2)</f>
        <v>0</v>
      </c>
      <c r="BL488" s="18" t="s">
        <v>269</v>
      </c>
      <c r="BM488" s="215" t="s">
        <v>769</v>
      </c>
    </row>
    <row r="489" spans="1:65" s="13" customFormat="1" ht="11.25">
      <c r="B489" s="221"/>
      <c r="C489" s="222"/>
      <c r="D489" s="217" t="s">
        <v>175</v>
      </c>
      <c r="E489" s="223" t="s">
        <v>1</v>
      </c>
      <c r="F489" s="224" t="s">
        <v>770</v>
      </c>
      <c r="G489" s="222"/>
      <c r="H489" s="225">
        <v>11.25</v>
      </c>
      <c r="I489" s="226"/>
      <c r="J489" s="222"/>
      <c r="K489" s="222"/>
      <c r="L489" s="227"/>
      <c r="M489" s="228"/>
      <c r="N489" s="229"/>
      <c r="O489" s="229"/>
      <c r="P489" s="229"/>
      <c r="Q489" s="229"/>
      <c r="R489" s="229"/>
      <c r="S489" s="229"/>
      <c r="T489" s="230"/>
      <c r="AT489" s="231" t="s">
        <v>175</v>
      </c>
      <c r="AU489" s="231" t="s">
        <v>88</v>
      </c>
      <c r="AV489" s="13" t="s">
        <v>88</v>
      </c>
      <c r="AW489" s="13" t="s">
        <v>33</v>
      </c>
      <c r="AX489" s="13" t="s">
        <v>86</v>
      </c>
      <c r="AY489" s="231" t="s">
        <v>164</v>
      </c>
    </row>
    <row r="490" spans="1:65" s="2" customFormat="1" ht="36" customHeight="1">
      <c r="A490" s="35"/>
      <c r="B490" s="36"/>
      <c r="C490" s="204" t="s">
        <v>771</v>
      </c>
      <c r="D490" s="204" t="s">
        <v>166</v>
      </c>
      <c r="E490" s="205" t="s">
        <v>772</v>
      </c>
      <c r="F490" s="206" t="s">
        <v>773</v>
      </c>
      <c r="G490" s="207" t="s">
        <v>255</v>
      </c>
      <c r="H490" s="208">
        <v>200.43299999999999</v>
      </c>
      <c r="I490" s="209"/>
      <c r="J490" s="210">
        <f>ROUND(I490*H490,2)</f>
        <v>0</v>
      </c>
      <c r="K490" s="206" t="s">
        <v>170</v>
      </c>
      <c r="L490" s="40"/>
      <c r="M490" s="211" t="s">
        <v>1</v>
      </c>
      <c r="N490" s="212" t="s">
        <v>43</v>
      </c>
      <c r="O490" s="72"/>
      <c r="P490" s="213">
        <f>O490*H490</f>
        <v>0</v>
      </c>
      <c r="Q490" s="213">
        <v>0</v>
      </c>
      <c r="R490" s="213">
        <f>Q490*H490</f>
        <v>0</v>
      </c>
      <c r="S490" s="213">
        <v>0</v>
      </c>
      <c r="T490" s="214">
        <f>S490*H490</f>
        <v>0</v>
      </c>
      <c r="U490" s="35"/>
      <c r="V490" s="35"/>
      <c r="W490" s="35"/>
      <c r="X490" s="35"/>
      <c r="Y490" s="35"/>
      <c r="Z490" s="35"/>
      <c r="AA490" s="35"/>
      <c r="AB490" s="35"/>
      <c r="AC490" s="35"/>
      <c r="AD490" s="35"/>
      <c r="AE490" s="35"/>
      <c r="AR490" s="215" t="s">
        <v>269</v>
      </c>
      <c r="AT490" s="215" t="s">
        <v>166</v>
      </c>
      <c r="AU490" s="215" t="s">
        <v>88</v>
      </c>
      <c r="AY490" s="18" t="s">
        <v>164</v>
      </c>
      <c r="BE490" s="216">
        <f>IF(N490="základní",J490,0)</f>
        <v>0</v>
      </c>
      <c r="BF490" s="216">
        <f>IF(N490="snížená",J490,0)</f>
        <v>0</v>
      </c>
      <c r="BG490" s="216">
        <f>IF(N490="zákl. přenesená",J490,0)</f>
        <v>0</v>
      </c>
      <c r="BH490" s="216">
        <f>IF(N490="sníž. přenesená",J490,0)</f>
        <v>0</v>
      </c>
      <c r="BI490" s="216">
        <f>IF(N490="nulová",J490,0)</f>
        <v>0</v>
      </c>
      <c r="BJ490" s="18" t="s">
        <v>86</v>
      </c>
      <c r="BK490" s="216">
        <f>ROUND(I490*H490,2)</f>
        <v>0</v>
      </c>
      <c r="BL490" s="18" t="s">
        <v>269</v>
      </c>
      <c r="BM490" s="215" t="s">
        <v>774</v>
      </c>
    </row>
    <row r="491" spans="1:65" s="14" customFormat="1" ht="11.25">
      <c r="B491" s="232"/>
      <c r="C491" s="233"/>
      <c r="D491" s="217" t="s">
        <v>175</v>
      </c>
      <c r="E491" s="234" t="s">
        <v>1</v>
      </c>
      <c r="F491" s="235" t="s">
        <v>775</v>
      </c>
      <c r="G491" s="233"/>
      <c r="H491" s="234" t="s">
        <v>1</v>
      </c>
      <c r="I491" s="236"/>
      <c r="J491" s="233"/>
      <c r="K491" s="233"/>
      <c r="L491" s="237"/>
      <c r="M491" s="238"/>
      <c r="N491" s="239"/>
      <c r="O491" s="239"/>
      <c r="P491" s="239"/>
      <c r="Q491" s="239"/>
      <c r="R491" s="239"/>
      <c r="S491" s="239"/>
      <c r="T491" s="240"/>
      <c r="AT491" s="241" t="s">
        <v>175</v>
      </c>
      <c r="AU491" s="241" t="s">
        <v>88</v>
      </c>
      <c r="AV491" s="14" t="s">
        <v>86</v>
      </c>
      <c r="AW491" s="14" t="s">
        <v>33</v>
      </c>
      <c r="AX491" s="14" t="s">
        <v>78</v>
      </c>
      <c r="AY491" s="241" t="s">
        <v>164</v>
      </c>
    </row>
    <row r="492" spans="1:65" s="13" customFormat="1" ht="11.25">
      <c r="B492" s="221"/>
      <c r="C492" s="222"/>
      <c r="D492" s="217" t="s">
        <v>175</v>
      </c>
      <c r="E492" s="223" t="s">
        <v>1</v>
      </c>
      <c r="F492" s="224" t="s">
        <v>776</v>
      </c>
      <c r="G492" s="222"/>
      <c r="H492" s="225">
        <v>27.43</v>
      </c>
      <c r="I492" s="226"/>
      <c r="J492" s="222"/>
      <c r="K492" s="222"/>
      <c r="L492" s="227"/>
      <c r="M492" s="228"/>
      <c r="N492" s="229"/>
      <c r="O492" s="229"/>
      <c r="P492" s="229"/>
      <c r="Q492" s="229"/>
      <c r="R492" s="229"/>
      <c r="S492" s="229"/>
      <c r="T492" s="230"/>
      <c r="AT492" s="231" t="s">
        <v>175</v>
      </c>
      <c r="AU492" s="231" t="s">
        <v>88</v>
      </c>
      <c r="AV492" s="13" t="s">
        <v>88</v>
      </c>
      <c r="AW492" s="13" t="s">
        <v>33</v>
      </c>
      <c r="AX492" s="13" t="s">
        <v>78</v>
      </c>
      <c r="AY492" s="231" t="s">
        <v>164</v>
      </c>
    </row>
    <row r="493" spans="1:65" s="14" customFormat="1" ht="11.25">
      <c r="B493" s="232"/>
      <c r="C493" s="233"/>
      <c r="D493" s="217" t="s">
        <v>175</v>
      </c>
      <c r="E493" s="234" t="s">
        <v>1</v>
      </c>
      <c r="F493" s="235" t="s">
        <v>777</v>
      </c>
      <c r="G493" s="233"/>
      <c r="H493" s="234" t="s">
        <v>1</v>
      </c>
      <c r="I493" s="236"/>
      <c r="J493" s="233"/>
      <c r="K493" s="233"/>
      <c r="L493" s="237"/>
      <c r="M493" s="238"/>
      <c r="N493" s="239"/>
      <c r="O493" s="239"/>
      <c r="P493" s="239"/>
      <c r="Q493" s="239"/>
      <c r="R493" s="239"/>
      <c r="S493" s="239"/>
      <c r="T493" s="240"/>
      <c r="AT493" s="241" t="s">
        <v>175</v>
      </c>
      <c r="AU493" s="241" t="s">
        <v>88</v>
      </c>
      <c r="AV493" s="14" t="s">
        <v>86</v>
      </c>
      <c r="AW493" s="14" t="s">
        <v>33</v>
      </c>
      <c r="AX493" s="14" t="s">
        <v>78</v>
      </c>
      <c r="AY493" s="241" t="s">
        <v>164</v>
      </c>
    </row>
    <row r="494" spans="1:65" s="13" customFormat="1" ht="11.25">
      <c r="B494" s="221"/>
      <c r="C494" s="222"/>
      <c r="D494" s="217" t="s">
        <v>175</v>
      </c>
      <c r="E494" s="223" t="s">
        <v>1</v>
      </c>
      <c r="F494" s="224" t="s">
        <v>778</v>
      </c>
      <c r="G494" s="222"/>
      <c r="H494" s="225">
        <v>47.475000000000001</v>
      </c>
      <c r="I494" s="226"/>
      <c r="J494" s="222"/>
      <c r="K494" s="222"/>
      <c r="L494" s="227"/>
      <c r="M494" s="228"/>
      <c r="N494" s="229"/>
      <c r="O494" s="229"/>
      <c r="P494" s="229"/>
      <c r="Q494" s="229"/>
      <c r="R494" s="229"/>
      <c r="S494" s="229"/>
      <c r="T494" s="230"/>
      <c r="AT494" s="231" t="s">
        <v>175</v>
      </c>
      <c r="AU494" s="231" t="s">
        <v>88</v>
      </c>
      <c r="AV494" s="13" t="s">
        <v>88</v>
      </c>
      <c r="AW494" s="13" t="s">
        <v>33</v>
      </c>
      <c r="AX494" s="13" t="s">
        <v>78</v>
      </c>
      <c r="AY494" s="231" t="s">
        <v>164</v>
      </c>
    </row>
    <row r="495" spans="1:65" s="13" customFormat="1" ht="11.25">
      <c r="B495" s="221"/>
      <c r="C495" s="222"/>
      <c r="D495" s="217" t="s">
        <v>175</v>
      </c>
      <c r="E495" s="223" t="s">
        <v>1</v>
      </c>
      <c r="F495" s="224" t="s">
        <v>378</v>
      </c>
      <c r="G495" s="222"/>
      <c r="H495" s="225">
        <v>-5.391</v>
      </c>
      <c r="I495" s="226"/>
      <c r="J495" s="222"/>
      <c r="K495" s="222"/>
      <c r="L495" s="227"/>
      <c r="M495" s="228"/>
      <c r="N495" s="229"/>
      <c r="O495" s="229"/>
      <c r="P495" s="229"/>
      <c r="Q495" s="229"/>
      <c r="R495" s="229"/>
      <c r="S495" s="229"/>
      <c r="T495" s="230"/>
      <c r="AT495" s="231" t="s">
        <v>175</v>
      </c>
      <c r="AU495" s="231" t="s">
        <v>88</v>
      </c>
      <c r="AV495" s="13" t="s">
        <v>88</v>
      </c>
      <c r="AW495" s="13" t="s">
        <v>33</v>
      </c>
      <c r="AX495" s="13" t="s">
        <v>78</v>
      </c>
      <c r="AY495" s="231" t="s">
        <v>164</v>
      </c>
    </row>
    <row r="496" spans="1:65" s="14" customFormat="1" ht="11.25">
      <c r="B496" s="232"/>
      <c r="C496" s="233"/>
      <c r="D496" s="217" t="s">
        <v>175</v>
      </c>
      <c r="E496" s="234" t="s">
        <v>1</v>
      </c>
      <c r="F496" s="235" t="s">
        <v>536</v>
      </c>
      <c r="G496" s="233"/>
      <c r="H496" s="234" t="s">
        <v>1</v>
      </c>
      <c r="I496" s="236"/>
      <c r="J496" s="233"/>
      <c r="K496" s="233"/>
      <c r="L496" s="237"/>
      <c r="M496" s="238"/>
      <c r="N496" s="239"/>
      <c r="O496" s="239"/>
      <c r="P496" s="239"/>
      <c r="Q496" s="239"/>
      <c r="R496" s="239"/>
      <c r="S496" s="239"/>
      <c r="T496" s="240"/>
      <c r="AT496" s="241" t="s">
        <v>175</v>
      </c>
      <c r="AU496" s="241" t="s">
        <v>88</v>
      </c>
      <c r="AV496" s="14" t="s">
        <v>86</v>
      </c>
      <c r="AW496" s="14" t="s">
        <v>33</v>
      </c>
      <c r="AX496" s="14" t="s">
        <v>78</v>
      </c>
      <c r="AY496" s="241" t="s">
        <v>164</v>
      </c>
    </row>
    <row r="497" spans="1:65" s="14" customFormat="1" ht="11.25">
      <c r="B497" s="232"/>
      <c r="C497" s="233"/>
      <c r="D497" s="217" t="s">
        <v>175</v>
      </c>
      <c r="E497" s="234" t="s">
        <v>1</v>
      </c>
      <c r="F497" s="235" t="s">
        <v>779</v>
      </c>
      <c r="G497" s="233"/>
      <c r="H497" s="234" t="s">
        <v>1</v>
      </c>
      <c r="I497" s="236"/>
      <c r="J497" s="233"/>
      <c r="K497" s="233"/>
      <c r="L497" s="237"/>
      <c r="M497" s="238"/>
      <c r="N497" s="239"/>
      <c r="O497" s="239"/>
      <c r="P497" s="239"/>
      <c r="Q497" s="239"/>
      <c r="R497" s="239"/>
      <c r="S497" s="239"/>
      <c r="T497" s="240"/>
      <c r="AT497" s="241" t="s">
        <v>175</v>
      </c>
      <c r="AU497" s="241" t="s">
        <v>88</v>
      </c>
      <c r="AV497" s="14" t="s">
        <v>86</v>
      </c>
      <c r="AW497" s="14" t="s">
        <v>33</v>
      </c>
      <c r="AX497" s="14" t="s">
        <v>78</v>
      </c>
      <c r="AY497" s="241" t="s">
        <v>164</v>
      </c>
    </row>
    <row r="498" spans="1:65" s="13" customFormat="1" ht="11.25">
      <c r="B498" s="221"/>
      <c r="C498" s="222"/>
      <c r="D498" s="217" t="s">
        <v>175</v>
      </c>
      <c r="E498" s="223" t="s">
        <v>1</v>
      </c>
      <c r="F498" s="224" t="s">
        <v>538</v>
      </c>
      <c r="G498" s="222"/>
      <c r="H498" s="225">
        <v>51.3</v>
      </c>
      <c r="I498" s="226"/>
      <c r="J498" s="222"/>
      <c r="K498" s="222"/>
      <c r="L498" s="227"/>
      <c r="M498" s="228"/>
      <c r="N498" s="229"/>
      <c r="O498" s="229"/>
      <c r="P498" s="229"/>
      <c r="Q498" s="229"/>
      <c r="R498" s="229"/>
      <c r="S498" s="229"/>
      <c r="T498" s="230"/>
      <c r="AT498" s="231" t="s">
        <v>175</v>
      </c>
      <c r="AU498" s="231" t="s">
        <v>88</v>
      </c>
      <c r="AV498" s="13" t="s">
        <v>88</v>
      </c>
      <c r="AW498" s="13" t="s">
        <v>33</v>
      </c>
      <c r="AX498" s="13" t="s">
        <v>78</v>
      </c>
      <c r="AY498" s="231" t="s">
        <v>164</v>
      </c>
    </row>
    <row r="499" spans="1:65" s="14" customFormat="1" ht="11.25">
      <c r="B499" s="232"/>
      <c r="C499" s="233"/>
      <c r="D499" s="217" t="s">
        <v>175</v>
      </c>
      <c r="E499" s="234" t="s">
        <v>1</v>
      </c>
      <c r="F499" s="235" t="s">
        <v>780</v>
      </c>
      <c r="G499" s="233"/>
      <c r="H499" s="234" t="s">
        <v>1</v>
      </c>
      <c r="I499" s="236"/>
      <c r="J499" s="233"/>
      <c r="K499" s="233"/>
      <c r="L499" s="237"/>
      <c r="M499" s="238"/>
      <c r="N499" s="239"/>
      <c r="O499" s="239"/>
      <c r="P499" s="239"/>
      <c r="Q499" s="239"/>
      <c r="R499" s="239"/>
      <c r="S499" s="239"/>
      <c r="T499" s="240"/>
      <c r="AT499" s="241" t="s">
        <v>175</v>
      </c>
      <c r="AU499" s="241" t="s">
        <v>88</v>
      </c>
      <c r="AV499" s="14" t="s">
        <v>86</v>
      </c>
      <c r="AW499" s="14" t="s">
        <v>33</v>
      </c>
      <c r="AX499" s="14" t="s">
        <v>78</v>
      </c>
      <c r="AY499" s="241" t="s">
        <v>164</v>
      </c>
    </row>
    <row r="500" spans="1:65" s="13" customFormat="1" ht="11.25">
      <c r="B500" s="221"/>
      <c r="C500" s="222"/>
      <c r="D500" s="217" t="s">
        <v>175</v>
      </c>
      <c r="E500" s="223" t="s">
        <v>1</v>
      </c>
      <c r="F500" s="224" t="s">
        <v>540</v>
      </c>
      <c r="G500" s="222"/>
      <c r="H500" s="225">
        <v>20.138999999999999</v>
      </c>
      <c r="I500" s="226"/>
      <c r="J500" s="222"/>
      <c r="K500" s="222"/>
      <c r="L500" s="227"/>
      <c r="M500" s="228"/>
      <c r="N500" s="229"/>
      <c r="O500" s="229"/>
      <c r="P500" s="229"/>
      <c r="Q500" s="229"/>
      <c r="R500" s="229"/>
      <c r="S500" s="229"/>
      <c r="T500" s="230"/>
      <c r="AT500" s="231" t="s">
        <v>175</v>
      </c>
      <c r="AU500" s="231" t="s">
        <v>88</v>
      </c>
      <c r="AV500" s="13" t="s">
        <v>88</v>
      </c>
      <c r="AW500" s="13" t="s">
        <v>33</v>
      </c>
      <c r="AX500" s="13" t="s">
        <v>78</v>
      </c>
      <c r="AY500" s="231" t="s">
        <v>164</v>
      </c>
    </row>
    <row r="501" spans="1:65" s="13" customFormat="1" ht="11.25">
      <c r="B501" s="221"/>
      <c r="C501" s="222"/>
      <c r="D501" s="217" t="s">
        <v>175</v>
      </c>
      <c r="E501" s="223" t="s">
        <v>1</v>
      </c>
      <c r="F501" s="224" t="s">
        <v>541</v>
      </c>
      <c r="G501" s="222"/>
      <c r="H501" s="225">
        <v>40.04</v>
      </c>
      <c r="I501" s="226"/>
      <c r="J501" s="222"/>
      <c r="K501" s="222"/>
      <c r="L501" s="227"/>
      <c r="M501" s="228"/>
      <c r="N501" s="229"/>
      <c r="O501" s="229"/>
      <c r="P501" s="229"/>
      <c r="Q501" s="229"/>
      <c r="R501" s="229"/>
      <c r="S501" s="229"/>
      <c r="T501" s="230"/>
      <c r="AT501" s="231" t="s">
        <v>175</v>
      </c>
      <c r="AU501" s="231" t="s">
        <v>88</v>
      </c>
      <c r="AV501" s="13" t="s">
        <v>88</v>
      </c>
      <c r="AW501" s="13" t="s">
        <v>33</v>
      </c>
      <c r="AX501" s="13" t="s">
        <v>78</v>
      </c>
      <c r="AY501" s="231" t="s">
        <v>164</v>
      </c>
    </row>
    <row r="502" spans="1:65" s="13" customFormat="1" ht="11.25">
      <c r="B502" s="221"/>
      <c r="C502" s="222"/>
      <c r="D502" s="217" t="s">
        <v>175</v>
      </c>
      <c r="E502" s="223" t="s">
        <v>1</v>
      </c>
      <c r="F502" s="224" t="s">
        <v>781</v>
      </c>
      <c r="G502" s="222"/>
      <c r="H502" s="225">
        <v>19.440000000000001</v>
      </c>
      <c r="I502" s="226"/>
      <c r="J502" s="222"/>
      <c r="K502" s="222"/>
      <c r="L502" s="227"/>
      <c r="M502" s="228"/>
      <c r="N502" s="229"/>
      <c r="O502" s="229"/>
      <c r="P502" s="229"/>
      <c r="Q502" s="229"/>
      <c r="R502" s="229"/>
      <c r="S502" s="229"/>
      <c r="T502" s="230"/>
      <c r="AT502" s="231" t="s">
        <v>175</v>
      </c>
      <c r="AU502" s="231" t="s">
        <v>88</v>
      </c>
      <c r="AV502" s="13" t="s">
        <v>88</v>
      </c>
      <c r="AW502" s="13" t="s">
        <v>33</v>
      </c>
      <c r="AX502" s="13" t="s">
        <v>78</v>
      </c>
      <c r="AY502" s="231" t="s">
        <v>164</v>
      </c>
    </row>
    <row r="503" spans="1:65" s="15" customFormat="1" ht="11.25">
      <c r="B503" s="242"/>
      <c r="C503" s="243"/>
      <c r="D503" s="217" t="s">
        <v>175</v>
      </c>
      <c r="E503" s="244" t="s">
        <v>1</v>
      </c>
      <c r="F503" s="245" t="s">
        <v>207</v>
      </c>
      <c r="G503" s="243"/>
      <c r="H503" s="246">
        <v>200.43299999999999</v>
      </c>
      <c r="I503" s="247"/>
      <c r="J503" s="243"/>
      <c r="K503" s="243"/>
      <c r="L503" s="248"/>
      <c r="M503" s="249"/>
      <c r="N503" s="250"/>
      <c r="O503" s="250"/>
      <c r="P503" s="250"/>
      <c r="Q503" s="250"/>
      <c r="R503" s="250"/>
      <c r="S503" s="250"/>
      <c r="T503" s="251"/>
      <c r="AT503" s="252" t="s">
        <v>175</v>
      </c>
      <c r="AU503" s="252" t="s">
        <v>88</v>
      </c>
      <c r="AV503" s="15" t="s">
        <v>171</v>
      </c>
      <c r="AW503" s="15" t="s">
        <v>33</v>
      </c>
      <c r="AX503" s="15" t="s">
        <v>86</v>
      </c>
      <c r="AY503" s="252" t="s">
        <v>164</v>
      </c>
    </row>
    <row r="504" spans="1:65" s="2" customFormat="1" ht="16.5" customHeight="1">
      <c r="A504" s="35"/>
      <c r="B504" s="36"/>
      <c r="C504" s="265" t="s">
        <v>782</v>
      </c>
      <c r="D504" s="265" t="s">
        <v>420</v>
      </c>
      <c r="E504" s="266" t="s">
        <v>783</v>
      </c>
      <c r="F504" s="267" t="s">
        <v>784</v>
      </c>
      <c r="G504" s="268" t="s">
        <v>255</v>
      </c>
      <c r="H504" s="269">
        <v>30.172999999999998</v>
      </c>
      <c r="I504" s="270"/>
      <c r="J504" s="271">
        <f>ROUND(I504*H504,2)</f>
        <v>0</v>
      </c>
      <c r="K504" s="267" t="s">
        <v>170</v>
      </c>
      <c r="L504" s="272"/>
      <c r="M504" s="273" t="s">
        <v>1</v>
      </c>
      <c r="N504" s="274" t="s">
        <v>43</v>
      </c>
      <c r="O504" s="72"/>
      <c r="P504" s="213">
        <f>O504*H504</f>
        <v>0</v>
      </c>
      <c r="Q504" s="213">
        <v>2.3E-3</v>
      </c>
      <c r="R504" s="213">
        <f>Q504*H504</f>
        <v>6.9397899999999998E-2</v>
      </c>
      <c r="S504" s="213">
        <v>0</v>
      </c>
      <c r="T504" s="214">
        <f>S504*H504</f>
        <v>0</v>
      </c>
      <c r="U504" s="35"/>
      <c r="V504" s="35"/>
      <c r="W504" s="35"/>
      <c r="X504" s="35"/>
      <c r="Y504" s="35"/>
      <c r="Z504" s="35"/>
      <c r="AA504" s="35"/>
      <c r="AB504" s="35"/>
      <c r="AC504" s="35"/>
      <c r="AD504" s="35"/>
      <c r="AE504" s="35"/>
      <c r="AR504" s="215" t="s">
        <v>381</v>
      </c>
      <c r="AT504" s="215" t="s">
        <v>420</v>
      </c>
      <c r="AU504" s="215" t="s">
        <v>88</v>
      </c>
      <c r="AY504" s="18" t="s">
        <v>164</v>
      </c>
      <c r="BE504" s="216">
        <f>IF(N504="základní",J504,0)</f>
        <v>0</v>
      </c>
      <c r="BF504" s="216">
        <f>IF(N504="snížená",J504,0)</f>
        <v>0</v>
      </c>
      <c r="BG504" s="216">
        <f>IF(N504="zákl. přenesená",J504,0)</f>
        <v>0</v>
      </c>
      <c r="BH504" s="216">
        <f>IF(N504="sníž. přenesená",J504,0)</f>
        <v>0</v>
      </c>
      <c r="BI504" s="216">
        <f>IF(N504="nulová",J504,0)</f>
        <v>0</v>
      </c>
      <c r="BJ504" s="18" t="s">
        <v>86</v>
      </c>
      <c r="BK504" s="216">
        <f>ROUND(I504*H504,2)</f>
        <v>0</v>
      </c>
      <c r="BL504" s="18" t="s">
        <v>269</v>
      </c>
      <c r="BM504" s="215" t="s">
        <v>785</v>
      </c>
    </row>
    <row r="505" spans="1:65" s="14" customFormat="1" ht="11.25">
      <c r="B505" s="232"/>
      <c r="C505" s="233"/>
      <c r="D505" s="217" t="s">
        <v>175</v>
      </c>
      <c r="E505" s="234" t="s">
        <v>1</v>
      </c>
      <c r="F505" s="235" t="s">
        <v>786</v>
      </c>
      <c r="G505" s="233"/>
      <c r="H505" s="234" t="s">
        <v>1</v>
      </c>
      <c r="I505" s="236"/>
      <c r="J505" s="233"/>
      <c r="K505" s="233"/>
      <c r="L505" s="237"/>
      <c r="M505" s="238"/>
      <c r="N505" s="239"/>
      <c r="O505" s="239"/>
      <c r="P505" s="239"/>
      <c r="Q505" s="239"/>
      <c r="R505" s="239"/>
      <c r="S505" s="239"/>
      <c r="T505" s="240"/>
      <c r="AT505" s="241" t="s">
        <v>175</v>
      </c>
      <c r="AU505" s="241" t="s">
        <v>88</v>
      </c>
      <c r="AV505" s="14" t="s">
        <v>86</v>
      </c>
      <c r="AW505" s="14" t="s">
        <v>33</v>
      </c>
      <c r="AX505" s="14" t="s">
        <v>78</v>
      </c>
      <c r="AY505" s="241" t="s">
        <v>164</v>
      </c>
    </row>
    <row r="506" spans="1:65" s="13" customFormat="1" ht="11.25">
      <c r="B506" s="221"/>
      <c r="C506" s="222"/>
      <c r="D506" s="217" t="s">
        <v>175</v>
      </c>
      <c r="E506" s="223" t="s">
        <v>1</v>
      </c>
      <c r="F506" s="224" t="s">
        <v>776</v>
      </c>
      <c r="G506" s="222"/>
      <c r="H506" s="225">
        <v>27.43</v>
      </c>
      <c r="I506" s="226"/>
      <c r="J506" s="222"/>
      <c r="K506" s="222"/>
      <c r="L506" s="227"/>
      <c r="M506" s="228"/>
      <c r="N506" s="229"/>
      <c r="O506" s="229"/>
      <c r="P506" s="229"/>
      <c r="Q506" s="229"/>
      <c r="R506" s="229"/>
      <c r="S506" s="229"/>
      <c r="T506" s="230"/>
      <c r="AT506" s="231" t="s">
        <v>175</v>
      </c>
      <c r="AU506" s="231" t="s">
        <v>88</v>
      </c>
      <c r="AV506" s="13" t="s">
        <v>88</v>
      </c>
      <c r="AW506" s="13" t="s">
        <v>33</v>
      </c>
      <c r="AX506" s="13" t="s">
        <v>86</v>
      </c>
      <c r="AY506" s="231" t="s">
        <v>164</v>
      </c>
    </row>
    <row r="507" spans="1:65" s="13" customFormat="1" ht="11.25">
      <c r="B507" s="221"/>
      <c r="C507" s="222"/>
      <c r="D507" s="217" t="s">
        <v>175</v>
      </c>
      <c r="E507" s="222"/>
      <c r="F507" s="224" t="s">
        <v>787</v>
      </c>
      <c r="G507" s="222"/>
      <c r="H507" s="225">
        <v>30.172999999999998</v>
      </c>
      <c r="I507" s="226"/>
      <c r="J507" s="222"/>
      <c r="K507" s="222"/>
      <c r="L507" s="227"/>
      <c r="M507" s="228"/>
      <c r="N507" s="229"/>
      <c r="O507" s="229"/>
      <c r="P507" s="229"/>
      <c r="Q507" s="229"/>
      <c r="R507" s="229"/>
      <c r="S507" s="229"/>
      <c r="T507" s="230"/>
      <c r="AT507" s="231" t="s">
        <v>175</v>
      </c>
      <c r="AU507" s="231" t="s">
        <v>88</v>
      </c>
      <c r="AV507" s="13" t="s">
        <v>88</v>
      </c>
      <c r="AW507" s="13" t="s">
        <v>4</v>
      </c>
      <c r="AX507" s="13" t="s">
        <v>86</v>
      </c>
      <c r="AY507" s="231" t="s">
        <v>164</v>
      </c>
    </row>
    <row r="508" spans="1:65" s="2" customFormat="1" ht="24" customHeight="1">
      <c r="A508" s="35"/>
      <c r="B508" s="36"/>
      <c r="C508" s="265" t="s">
        <v>788</v>
      </c>
      <c r="D508" s="265" t="s">
        <v>420</v>
      </c>
      <c r="E508" s="266" t="s">
        <v>789</v>
      </c>
      <c r="F508" s="267" t="s">
        <v>790</v>
      </c>
      <c r="G508" s="268" t="s">
        <v>255</v>
      </c>
      <c r="H508" s="269">
        <v>42.084000000000003</v>
      </c>
      <c r="I508" s="270"/>
      <c r="J508" s="271">
        <f>ROUND(I508*H508,2)</f>
        <v>0</v>
      </c>
      <c r="K508" s="267" t="s">
        <v>170</v>
      </c>
      <c r="L508" s="272"/>
      <c r="M508" s="273" t="s">
        <v>1</v>
      </c>
      <c r="N508" s="274" t="s">
        <v>43</v>
      </c>
      <c r="O508" s="72"/>
      <c r="P508" s="213">
        <f>O508*H508</f>
        <v>0</v>
      </c>
      <c r="Q508" s="213">
        <v>6.0000000000000001E-3</v>
      </c>
      <c r="R508" s="213">
        <f>Q508*H508</f>
        <v>0.25250400000000001</v>
      </c>
      <c r="S508" s="213">
        <v>0</v>
      </c>
      <c r="T508" s="214">
        <f>S508*H508</f>
        <v>0</v>
      </c>
      <c r="U508" s="35"/>
      <c r="V508" s="35"/>
      <c r="W508" s="35"/>
      <c r="X508" s="35"/>
      <c r="Y508" s="35"/>
      <c r="Z508" s="35"/>
      <c r="AA508" s="35"/>
      <c r="AB508" s="35"/>
      <c r="AC508" s="35"/>
      <c r="AD508" s="35"/>
      <c r="AE508" s="35"/>
      <c r="AR508" s="215" t="s">
        <v>381</v>
      </c>
      <c r="AT508" s="215" t="s">
        <v>420</v>
      </c>
      <c r="AU508" s="215" t="s">
        <v>88</v>
      </c>
      <c r="AY508" s="18" t="s">
        <v>164</v>
      </c>
      <c r="BE508" s="216">
        <f>IF(N508="základní",J508,0)</f>
        <v>0</v>
      </c>
      <c r="BF508" s="216">
        <f>IF(N508="snížená",J508,0)</f>
        <v>0</v>
      </c>
      <c r="BG508" s="216">
        <f>IF(N508="zákl. přenesená",J508,0)</f>
        <v>0</v>
      </c>
      <c r="BH508" s="216">
        <f>IF(N508="sníž. přenesená",J508,0)</f>
        <v>0</v>
      </c>
      <c r="BI508" s="216">
        <f>IF(N508="nulová",J508,0)</f>
        <v>0</v>
      </c>
      <c r="BJ508" s="18" t="s">
        <v>86</v>
      </c>
      <c r="BK508" s="216">
        <f>ROUND(I508*H508,2)</f>
        <v>0</v>
      </c>
      <c r="BL508" s="18" t="s">
        <v>269</v>
      </c>
      <c r="BM508" s="215" t="s">
        <v>791</v>
      </c>
    </row>
    <row r="509" spans="1:65" s="14" customFormat="1" ht="11.25">
      <c r="B509" s="232"/>
      <c r="C509" s="233"/>
      <c r="D509" s="217" t="s">
        <v>175</v>
      </c>
      <c r="E509" s="234" t="s">
        <v>1</v>
      </c>
      <c r="F509" s="235" t="s">
        <v>792</v>
      </c>
      <c r="G509" s="233"/>
      <c r="H509" s="234" t="s">
        <v>1</v>
      </c>
      <c r="I509" s="236"/>
      <c r="J509" s="233"/>
      <c r="K509" s="233"/>
      <c r="L509" s="237"/>
      <c r="M509" s="238"/>
      <c r="N509" s="239"/>
      <c r="O509" s="239"/>
      <c r="P509" s="239"/>
      <c r="Q509" s="239"/>
      <c r="R509" s="239"/>
      <c r="S509" s="239"/>
      <c r="T509" s="240"/>
      <c r="AT509" s="241" t="s">
        <v>175</v>
      </c>
      <c r="AU509" s="241" t="s">
        <v>88</v>
      </c>
      <c r="AV509" s="14" t="s">
        <v>86</v>
      </c>
      <c r="AW509" s="14" t="s">
        <v>33</v>
      </c>
      <c r="AX509" s="14" t="s">
        <v>78</v>
      </c>
      <c r="AY509" s="241" t="s">
        <v>164</v>
      </c>
    </row>
    <row r="510" spans="1:65" s="13" customFormat="1" ht="11.25">
      <c r="B510" s="221"/>
      <c r="C510" s="222"/>
      <c r="D510" s="217" t="s">
        <v>175</v>
      </c>
      <c r="E510" s="223" t="s">
        <v>1</v>
      </c>
      <c r="F510" s="224" t="s">
        <v>778</v>
      </c>
      <c r="G510" s="222"/>
      <c r="H510" s="225">
        <v>47.475000000000001</v>
      </c>
      <c r="I510" s="226"/>
      <c r="J510" s="222"/>
      <c r="K510" s="222"/>
      <c r="L510" s="227"/>
      <c r="M510" s="228"/>
      <c r="N510" s="229"/>
      <c r="O510" s="229"/>
      <c r="P510" s="229"/>
      <c r="Q510" s="229"/>
      <c r="R510" s="229"/>
      <c r="S510" s="229"/>
      <c r="T510" s="230"/>
      <c r="AT510" s="231" t="s">
        <v>175</v>
      </c>
      <c r="AU510" s="231" t="s">
        <v>88</v>
      </c>
      <c r="AV510" s="13" t="s">
        <v>88</v>
      </c>
      <c r="AW510" s="13" t="s">
        <v>33</v>
      </c>
      <c r="AX510" s="13" t="s">
        <v>78</v>
      </c>
      <c r="AY510" s="231" t="s">
        <v>164</v>
      </c>
    </row>
    <row r="511" spans="1:65" s="13" customFormat="1" ht="11.25">
      <c r="B511" s="221"/>
      <c r="C511" s="222"/>
      <c r="D511" s="217" t="s">
        <v>175</v>
      </c>
      <c r="E511" s="223" t="s">
        <v>1</v>
      </c>
      <c r="F511" s="224" t="s">
        <v>378</v>
      </c>
      <c r="G511" s="222"/>
      <c r="H511" s="225">
        <v>-5.391</v>
      </c>
      <c r="I511" s="226"/>
      <c r="J511" s="222"/>
      <c r="K511" s="222"/>
      <c r="L511" s="227"/>
      <c r="M511" s="228"/>
      <c r="N511" s="229"/>
      <c r="O511" s="229"/>
      <c r="P511" s="229"/>
      <c r="Q511" s="229"/>
      <c r="R511" s="229"/>
      <c r="S511" s="229"/>
      <c r="T511" s="230"/>
      <c r="AT511" s="231" t="s">
        <v>175</v>
      </c>
      <c r="AU511" s="231" t="s">
        <v>88</v>
      </c>
      <c r="AV511" s="13" t="s">
        <v>88</v>
      </c>
      <c r="AW511" s="13" t="s">
        <v>33</v>
      </c>
      <c r="AX511" s="13" t="s">
        <v>78</v>
      </c>
      <c r="AY511" s="231" t="s">
        <v>164</v>
      </c>
    </row>
    <row r="512" spans="1:65" s="15" customFormat="1" ht="11.25">
      <c r="B512" s="242"/>
      <c r="C512" s="243"/>
      <c r="D512" s="217" t="s">
        <v>175</v>
      </c>
      <c r="E512" s="244" t="s">
        <v>1</v>
      </c>
      <c r="F512" s="245" t="s">
        <v>207</v>
      </c>
      <c r="G512" s="243"/>
      <c r="H512" s="246">
        <v>42.084000000000003</v>
      </c>
      <c r="I512" s="247"/>
      <c r="J512" s="243"/>
      <c r="K512" s="243"/>
      <c r="L512" s="248"/>
      <c r="M512" s="249"/>
      <c r="N512" s="250"/>
      <c r="O512" s="250"/>
      <c r="P512" s="250"/>
      <c r="Q512" s="250"/>
      <c r="R512" s="250"/>
      <c r="S512" s="250"/>
      <c r="T512" s="251"/>
      <c r="AT512" s="252" t="s">
        <v>175</v>
      </c>
      <c r="AU512" s="252" t="s">
        <v>88</v>
      </c>
      <c r="AV512" s="15" t="s">
        <v>171</v>
      </c>
      <c r="AW512" s="15" t="s">
        <v>33</v>
      </c>
      <c r="AX512" s="15" t="s">
        <v>86</v>
      </c>
      <c r="AY512" s="252" t="s">
        <v>164</v>
      </c>
    </row>
    <row r="513" spans="1:65" s="2" customFormat="1" ht="24" customHeight="1">
      <c r="A513" s="35"/>
      <c r="B513" s="36"/>
      <c r="C513" s="265" t="s">
        <v>793</v>
      </c>
      <c r="D513" s="265" t="s">
        <v>420</v>
      </c>
      <c r="E513" s="266" t="s">
        <v>543</v>
      </c>
      <c r="F513" s="267" t="s">
        <v>544</v>
      </c>
      <c r="G513" s="268" t="s">
        <v>255</v>
      </c>
      <c r="H513" s="269">
        <v>133.53700000000001</v>
      </c>
      <c r="I513" s="270"/>
      <c r="J513" s="271">
        <f>ROUND(I513*H513,2)</f>
        <v>0</v>
      </c>
      <c r="K513" s="267" t="s">
        <v>170</v>
      </c>
      <c r="L513" s="272"/>
      <c r="M513" s="273" t="s">
        <v>1</v>
      </c>
      <c r="N513" s="274" t="s">
        <v>43</v>
      </c>
      <c r="O513" s="72"/>
      <c r="P513" s="213">
        <f>O513*H513</f>
        <v>0</v>
      </c>
      <c r="Q513" s="213">
        <v>4.0000000000000001E-3</v>
      </c>
      <c r="R513" s="213">
        <f>Q513*H513</f>
        <v>0.53414800000000007</v>
      </c>
      <c r="S513" s="213">
        <v>0</v>
      </c>
      <c r="T513" s="214">
        <f>S513*H513</f>
        <v>0</v>
      </c>
      <c r="U513" s="35"/>
      <c r="V513" s="35"/>
      <c r="W513" s="35"/>
      <c r="X513" s="35"/>
      <c r="Y513" s="35"/>
      <c r="Z513" s="35"/>
      <c r="AA513" s="35"/>
      <c r="AB513" s="35"/>
      <c r="AC513" s="35"/>
      <c r="AD513" s="35"/>
      <c r="AE513" s="35"/>
      <c r="AR513" s="215" t="s">
        <v>381</v>
      </c>
      <c r="AT513" s="215" t="s">
        <v>420</v>
      </c>
      <c r="AU513" s="215" t="s">
        <v>88</v>
      </c>
      <c r="AY513" s="18" t="s">
        <v>164</v>
      </c>
      <c r="BE513" s="216">
        <f>IF(N513="základní",J513,0)</f>
        <v>0</v>
      </c>
      <c r="BF513" s="216">
        <f>IF(N513="snížená",J513,0)</f>
        <v>0</v>
      </c>
      <c r="BG513" s="216">
        <f>IF(N513="zákl. přenesená",J513,0)</f>
        <v>0</v>
      </c>
      <c r="BH513" s="216">
        <f>IF(N513="sníž. přenesená",J513,0)</f>
        <v>0</v>
      </c>
      <c r="BI513" s="216">
        <f>IF(N513="nulová",J513,0)</f>
        <v>0</v>
      </c>
      <c r="BJ513" s="18" t="s">
        <v>86</v>
      </c>
      <c r="BK513" s="216">
        <f>ROUND(I513*H513,2)</f>
        <v>0</v>
      </c>
      <c r="BL513" s="18" t="s">
        <v>269</v>
      </c>
      <c r="BM513" s="215" t="s">
        <v>794</v>
      </c>
    </row>
    <row r="514" spans="1:65" s="13" customFormat="1" ht="11.25">
      <c r="B514" s="221"/>
      <c r="C514" s="222"/>
      <c r="D514" s="217" t="s">
        <v>175</v>
      </c>
      <c r="E514" s="222"/>
      <c r="F514" s="224" t="s">
        <v>795</v>
      </c>
      <c r="G514" s="222"/>
      <c r="H514" s="225">
        <v>133.53700000000001</v>
      </c>
      <c r="I514" s="226"/>
      <c r="J514" s="222"/>
      <c r="K514" s="222"/>
      <c r="L514" s="227"/>
      <c r="M514" s="228"/>
      <c r="N514" s="229"/>
      <c r="O514" s="229"/>
      <c r="P514" s="229"/>
      <c r="Q514" s="229"/>
      <c r="R514" s="229"/>
      <c r="S514" s="229"/>
      <c r="T514" s="230"/>
      <c r="AT514" s="231" t="s">
        <v>175</v>
      </c>
      <c r="AU514" s="231" t="s">
        <v>88</v>
      </c>
      <c r="AV514" s="13" t="s">
        <v>88</v>
      </c>
      <c r="AW514" s="13" t="s">
        <v>4</v>
      </c>
      <c r="AX514" s="13" t="s">
        <v>86</v>
      </c>
      <c r="AY514" s="231" t="s">
        <v>164</v>
      </c>
    </row>
    <row r="515" spans="1:65" s="2" customFormat="1" ht="24" customHeight="1">
      <c r="A515" s="35"/>
      <c r="B515" s="36"/>
      <c r="C515" s="204" t="s">
        <v>796</v>
      </c>
      <c r="D515" s="204" t="s">
        <v>166</v>
      </c>
      <c r="E515" s="205" t="s">
        <v>797</v>
      </c>
      <c r="F515" s="206" t="s">
        <v>798</v>
      </c>
      <c r="G515" s="207" t="s">
        <v>255</v>
      </c>
      <c r="H515" s="208">
        <v>130.91900000000001</v>
      </c>
      <c r="I515" s="209"/>
      <c r="J515" s="210">
        <f>ROUND(I515*H515,2)</f>
        <v>0</v>
      </c>
      <c r="K515" s="206" t="s">
        <v>170</v>
      </c>
      <c r="L515" s="40"/>
      <c r="M515" s="211" t="s">
        <v>1</v>
      </c>
      <c r="N515" s="212" t="s">
        <v>43</v>
      </c>
      <c r="O515" s="72"/>
      <c r="P515" s="213">
        <f>O515*H515</f>
        <v>0</v>
      </c>
      <c r="Q515" s="213">
        <v>1.0000000000000001E-5</v>
      </c>
      <c r="R515" s="213">
        <f>Q515*H515</f>
        <v>1.3091900000000002E-3</v>
      </c>
      <c r="S515" s="213">
        <v>0</v>
      </c>
      <c r="T515" s="214">
        <f>S515*H515</f>
        <v>0</v>
      </c>
      <c r="U515" s="35"/>
      <c r="V515" s="35"/>
      <c r="W515" s="35"/>
      <c r="X515" s="35"/>
      <c r="Y515" s="35"/>
      <c r="Z515" s="35"/>
      <c r="AA515" s="35"/>
      <c r="AB515" s="35"/>
      <c r="AC515" s="35"/>
      <c r="AD515" s="35"/>
      <c r="AE515" s="35"/>
      <c r="AR515" s="215" t="s">
        <v>269</v>
      </c>
      <c r="AT515" s="215" t="s">
        <v>166</v>
      </c>
      <c r="AU515" s="215" t="s">
        <v>88</v>
      </c>
      <c r="AY515" s="18" t="s">
        <v>164</v>
      </c>
      <c r="BE515" s="216">
        <f>IF(N515="základní",J515,0)</f>
        <v>0</v>
      </c>
      <c r="BF515" s="216">
        <f>IF(N515="snížená",J515,0)</f>
        <v>0</v>
      </c>
      <c r="BG515" s="216">
        <f>IF(N515="zákl. přenesená",J515,0)</f>
        <v>0</v>
      </c>
      <c r="BH515" s="216">
        <f>IF(N515="sníž. přenesená",J515,0)</f>
        <v>0</v>
      </c>
      <c r="BI515" s="216">
        <f>IF(N515="nulová",J515,0)</f>
        <v>0</v>
      </c>
      <c r="BJ515" s="18" t="s">
        <v>86</v>
      </c>
      <c r="BK515" s="216">
        <f>ROUND(I515*H515,2)</f>
        <v>0</v>
      </c>
      <c r="BL515" s="18" t="s">
        <v>269</v>
      </c>
      <c r="BM515" s="215" t="s">
        <v>799</v>
      </c>
    </row>
    <row r="516" spans="1:65" s="2" customFormat="1" ht="78">
      <c r="A516" s="35"/>
      <c r="B516" s="36"/>
      <c r="C516" s="37"/>
      <c r="D516" s="217" t="s">
        <v>173</v>
      </c>
      <c r="E516" s="37"/>
      <c r="F516" s="218" t="s">
        <v>800</v>
      </c>
      <c r="G516" s="37"/>
      <c r="H516" s="37"/>
      <c r="I516" s="116"/>
      <c r="J516" s="37"/>
      <c r="K516" s="37"/>
      <c r="L516" s="40"/>
      <c r="M516" s="219"/>
      <c r="N516" s="220"/>
      <c r="O516" s="72"/>
      <c r="P516" s="72"/>
      <c r="Q516" s="72"/>
      <c r="R516" s="72"/>
      <c r="S516" s="72"/>
      <c r="T516" s="73"/>
      <c r="U516" s="35"/>
      <c r="V516" s="35"/>
      <c r="W516" s="35"/>
      <c r="X516" s="35"/>
      <c r="Y516" s="35"/>
      <c r="Z516" s="35"/>
      <c r="AA516" s="35"/>
      <c r="AB516" s="35"/>
      <c r="AC516" s="35"/>
      <c r="AD516" s="35"/>
      <c r="AE516" s="35"/>
      <c r="AT516" s="18" t="s">
        <v>173</v>
      </c>
      <c r="AU516" s="18" t="s">
        <v>88</v>
      </c>
    </row>
    <row r="517" spans="1:65" s="2" customFormat="1" ht="48" customHeight="1">
      <c r="A517" s="35"/>
      <c r="B517" s="36"/>
      <c r="C517" s="265" t="s">
        <v>801</v>
      </c>
      <c r="D517" s="265" t="s">
        <v>420</v>
      </c>
      <c r="E517" s="266" t="s">
        <v>802</v>
      </c>
      <c r="F517" s="267" t="s">
        <v>803</v>
      </c>
      <c r="G517" s="268" t="s">
        <v>255</v>
      </c>
      <c r="H517" s="269">
        <v>137.465</v>
      </c>
      <c r="I517" s="270"/>
      <c r="J517" s="271">
        <f>ROUND(I517*H517,2)</f>
        <v>0</v>
      </c>
      <c r="K517" s="267" t="s">
        <v>170</v>
      </c>
      <c r="L517" s="272"/>
      <c r="M517" s="273" t="s">
        <v>1</v>
      </c>
      <c r="N517" s="274" t="s">
        <v>43</v>
      </c>
      <c r="O517" s="72"/>
      <c r="P517" s="213">
        <f>O517*H517</f>
        <v>0</v>
      </c>
      <c r="Q517" s="213">
        <v>1.2999999999999999E-4</v>
      </c>
      <c r="R517" s="213">
        <f>Q517*H517</f>
        <v>1.787045E-2</v>
      </c>
      <c r="S517" s="213">
        <v>0</v>
      </c>
      <c r="T517" s="214">
        <f>S517*H517</f>
        <v>0</v>
      </c>
      <c r="U517" s="35"/>
      <c r="V517" s="35"/>
      <c r="W517" s="35"/>
      <c r="X517" s="35"/>
      <c r="Y517" s="35"/>
      <c r="Z517" s="35"/>
      <c r="AA517" s="35"/>
      <c r="AB517" s="35"/>
      <c r="AC517" s="35"/>
      <c r="AD517" s="35"/>
      <c r="AE517" s="35"/>
      <c r="AR517" s="215" t="s">
        <v>381</v>
      </c>
      <c r="AT517" s="215" t="s">
        <v>420</v>
      </c>
      <c r="AU517" s="215" t="s">
        <v>88</v>
      </c>
      <c r="AY517" s="18" t="s">
        <v>164</v>
      </c>
      <c r="BE517" s="216">
        <f>IF(N517="základní",J517,0)</f>
        <v>0</v>
      </c>
      <c r="BF517" s="216">
        <f>IF(N517="snížená",J517,0)</f>
        <v>0</v>
      </c>
      <c r="BG517" s="216">
        <f>IF(N517="zákl. přenesená",J517,0)</f>
        <v>0</v>
      </c>
      <c r="BH517" s="216">
        <f>IF(N517="sníž. přenesená",J517,0)</f>
        <v>0</v>
      </c>
      <c r="BI517" s="216">
        <f>IF(N517="nulová",J517,0)</f>
        <v>0</v>
      </c>
      <c r="BJ517" s="18" t="s">
        <v>86</v>
      </c>
      <c r="BK517" s="216">
        <f>ROUND(I517*H517,2)</f>
        <v>0</v>
      </c>
      <c r="BL517" s="18" t="s">
        <v>269</v>
      </c>
      <c r="BM517" s="215" t="s">
        <v>804</v>
      </c>
    </row>
    <row r="518" spans="1:65" s="13" customFormat="1" ht="11.25">
      <c r="B518" s="221"/>
      <c r="C518" s="222"/>
      <c r="D518" s="217" t="s">
        <v>175</v>
      </c>
      <c r="E518" s="222"/>
      <c r="F518" s="224" t="s">
        <v>805</v>
      </c>
      <c r="G518" s="222"/>
      <c r="H518" s="225">
        <v>137.465</v>
      </c>
      <c r="I518" s="226"/>
      <c r="J518" s="222"/>
      <c r="K518" s="222"/>
      <c r="L518" s="227"/>
      <c r="M518" s="228"/>
      <c r="N518" s="229"/>
      <c r="O518" s="229"/>
      <c r="P518" s="229"/>
      <c r="Q518" s="229"/>
      <c r="R518" s="229"/>
      <c r="S518" s="229"/>
      <c r="T518" s="230"/>
      <c r="AT518" s="231" t="s">
        <v>175</v>
      </c>
      <c r="AU518" s="231" t="s">
        <v>88</v>
      </c>
      <c r="AV518" s="13" t="s">
        <v>88</v>
      </c>
      <c r="AW518" s="13" t="s">
        <v>4</v>
      </c>
      <c r="AX518" s="13" t="s">
        <v>86</v>
      </c>
      <c r="AY518" s="231" t="s">
        <v>164</v>
      </c>
    </row>
    <row r="519" spans="1:65" s="2" customFormat="1" ht="36" customHeight="1">
      <c r="A519" s="35"/>
      <c r="B519" s="36"/>
      <c r="C519" s="204" t="s">
        <v>806</v>
      </c>
      <c r="D519" s="204" t="s">
        <v>166</v>
      </c>
      <c r="E519" s="205" t="s">
        <v>807</v>
      </c>
      <c r="F519" s="206" t="s">
        <v>808</v>
      </c>
      <c r="G519" s="207" t="s">
        <v>243</v>
      </c>
      <c r="H519" s="208">
        <v>1.909</v>
      </c>
      <c r="I519" s="209"/>
      <c r="J519" s="210">
        <f>ROUND(I519*H519,2)</f>
        <v>0</v>
      </c>
      <c r="K519" s="206" t="s">
        <v>170</v>
      </c>
      <c r="L519" s="40"/>
      <c r="M519" s="211" t="s">
        <v>1</v>
      </c>
      <c r="N519" s="212" t="s">
        <v>43</v>
      </c>
      <c r="O519" s="72"/>
      <c r="P519" s="213">
        <f>O519*H519</f>
        <v>0</v>
      </c>
      <c r="Q519" s="213">
        <v>0</v>
      </c>
      <c r="R519" s="213">
        <f>Q519*H519</f>
        <v>0</v>
      </c>
      <c r="S519" s="213">
        <v>0</v>
      </c>
      <c r="T519" s="214">
        <f>S519*H519</f>
        <v>0</v>
      </c>
      <c r="U519" s="35"/>
      <c r="V519" s="35"/>
      <c r="W519" s="35"/>
      <c r="X519" s="35"/>
      <c r="Y519" s="35"/>
      <c r="Z519" s="35"/>
      <c r="AA519" s="35"/>
      <c r="AB519" s="35"/>
      <c r="AC519" s="35"/>
      <c r="AD519" s="35"/>
      <c r="AE519" s="35"/>
      <c r="AR519" s="215" t="s">
        <v>269</v>
      </c>
      <c r="AT519" s="215" t="s">
        <v>166</v>
      </c>
      <c r="AU519" s="215" t="s">
        <v>88</v>
      </c>
      <c r="AY519" s="18" t="s">
        <v>164</v>
      </c>
      <c r="BE519" s="216">
        <f>IF(N519="základní",J519,0)</f>
        <v>0</v>
      </c>
      <c r="BF519" s="216">
        <f>IF(N519="snížená",J519,0)</f>
        <v>0</v>
      </c>
      <c r="BG519" s="216">
        <f>IF(N519="zákl. přenesená",J519,0)</f>
        <v>0</v>
      </c>
      <c r="BH519" s="216">
        <f>IF(N519="sníž. přenesená",J519,0)</f>
        <v>0</v>
      </c>
      <c r="BI519" s="216">
        <f>IF(N519="nulová",J519,0)</f>
        <v>0</v>
      </c>
      <c r="BJ519" s="18" t="s">
        <v>86</v>
      </c>
      <c r="BK519" s="216">
        <f>ROUND(I519*H519,2)</f>
        <v>0</v>
      </c>
      <c r="BL519" s="18" t="s">
        <v>269</v>
      </c>
      <c r="BM519" s="215" t="s">
        <v>809</v>
      </c>
    </row>
    <row r="520" spans="1:65" s="2" customFormat="1" ht="48" customHeight="1">
      <c r="A520" s="35"/>
      <c r="B520" s="36"/>
      <c r="C520" s="204" t="s">
        <v>810</v>
      </c>
      <c r="D520" s="204" t="s">
        <v>166</v>
      </c>
      <c r="E520" s="205" t="s">
        <v>811</v>
      </c>
      <c r="F520" s="206" t="s">
        <v>812</v>
      </c>
      <c r="G520" s="207" t="s">
        <v>243</v>
      </c>
      <c r="H520" s="208">
        <v>1.909</v>
      </c>
      <c r="I520" s="209"/>
      <c r="J520" s="210">
        <f>ROUND(I520*H520,2)</f>
        <v>0</v>
      </c>
      <c r="K520" s="206" t="s">
        <v>170</v>
      </c>
      <c r="L520" s="40"/>
      <c r="M520" s="211" t="s">
        <v>1</v>
      </c>
      <c r="N520" s="212" t="s">
        <v>43</v>
      </c>
      <c r="O520" s="72"/>
      <c r="P520" s="213">
        <f>O520*H520</f>
        <v>0</v>
      </c>
      <c r="Q520" s="213">
        <v>0</v>
      </c>
      <c r="R520" s="213">
        <f>Q520*H520</f>
        <v>0</v>
      </c>
      <c r="S520" s="213">
        <v>0</v>
      </c>
      <c r="T520" s="214">
        <f>S520*H520</f>
        <v>0</v>
      </c>
      <c r="U520" s="35"/>
      <c r="V520" s="35"/>
      <c r="W520" s="35"/>
      <c r="X520" s="35"/>
      <c r="Y520" s="35"/>
      <c r="Z520" s="35"/>
      <c r="AA520" s="35"/>
      <c r="AB520" s="35"/>
      <c r="AC520" s="35"/>
      <c r="AD520" s="35"/>
      <c r="AE520" s="35"/>
      <c r="AR520" s="215" t="s">
        <v>269</v>
      </c>
      <c r="AT520" s="215" t="s">
        <v>166</v>
      </c>
      <c r="AU520" s="215" t="s">
        <v>88</v>
      </c>
      <c r="AY520" s="18" t="s">
        <v>164</v>
      </c>
      <c r="BE520" s="216">
        <f>IF(N520="základní",J520,0)</f>
        <v>0</v>
      </c>
      <c r="BF520" s="216">
        <f>IF(N520="snížená",J520,0)</f>
        <v>0</v>
      </c>
      <c r="BG520" s="216">
        <f>IF(N520="zákl. přenesená",J520,0)</f>
        <v>0</v>
      </c>
      <c r="BH520" s="216">
        <f>IF(N520="sníž. přenesená",J520,0)</f>
        <v>0</v>
      </c>
      <c r="BI520" s="216">
        <f>IF(N520="nulová",J520,0)</f>
        <v>0</v>
      </c>
      <c r="BJ520" s="18" t="s">
        <v>86</v>
      </c>
      <c r="BK520" s="216">
        <f>ROUND(I520*H520,2)</f>
        <v>0</v>
      </c>
      <c r="BL520" s="18" t="s">
        <v>269</v>
      </c>
      <c r="BM520" s="215" t="s">
        <v>813</v>
      </c>
    </row>
    <row r="521" spans="1:65" s="12" customFormat="1" ht="22.9" customHeight="1">
      <c r="B521" s="188"/>
      <c r="C521" s="189"/>
      <c r="D521" s="190" t="s">
        <v>77</v>
      </c>
      <c r="E521" s="202" t="s">
        <v>814</v>
      </c>
      <c r="F521" s="202" t="s">
        <v>815</v>
      </c>
      <c r="G521" s="189"/>
      <c r="H521" s="189"/>
      <c r="I521" s="192"/>
      <c r="J521" s="203">
        <f>BK521</f>
        <v>0</v>
      </c>
      <c r="K521" s="189"/>
      <c r="L521" s="194"/>
      <c r="M521" s="195"/>
      <c r="N521" s="196"/>
      <c r="O521" s="196"/>
      <c r="P521" s="197">
        <f>SUM(P522:P530)</f>
        <v>0</v>
      </c>
      <c r="Q521" s="196"/>
      <c r="R521" s="197">
        <f>SUM(R522:R530)</f>
        <v>2.0628000000000001E-2</v>
      </c>
      <c r="S521" s="196"/>
      <c r="T521" s="198">
        <f>SUM(T522:T530)</f>
        <v>0</v>
      </c>
      <c r="AR521" s="199" t="s">
        <v>88</v>
      </c>
      <c r="AT521" s="200" t="s">
        <v>77</v>
      </c>
      <c r="AU521" s="200" t="s">
        <v>86</v>
      </c>
      <c r="AY521" s="199" t="s">
        <v>164</v>
      </c>
      <c r="BK521" s="201">
        <f>SUM(BK522:BK530)</f>
        <v>0</v>
      </c>
    </row>
    <row r="522" spans="1:65" s="2" customFormat="1" ht="48" customHeight="1">
      <c r="A522" s="35"/>
      <c r="B522" s="36"/>
      <c r="C522" s="204" t="s">
        <v>816</v>
      </c>
      <c r="D522" s="204" t="s">
        <v>166</v>
      </c>
      <c r="E522" s="205" t="s">
        <v>817</v>
      </c>
      <c r="F522" s="206" t="s">
        <v>818</v>
      </c>
      <c r="G522" s="207" t="s">
        <v>262</v>
      </c>
      <c r="H522" s="208">
        <v>50.875</v>
      </c>
      <c r="I522" s="209"/>
      <c r="J522" s="210">
        <f>ROUND(I522*H522,2)</f>
        <v>0</v>
      </c>
      <c r="K522" s="206" t="s">
        <v>170</v>
      </c>
      <c r="L522" s="40"/>
      <c r="M522" s="211" t="s">
        <v>1</v>
      </c>
      <c r="N522" s="212" t="s">
        <v>43</v>
      </c>
      <c r="O522" s="72"/>
      <c r="P522" s="213">
        <f>O522*H522</f>
        <v>0</v>
      </c>
      <c r="Q522" s="213">
        <v>0</v>
      </c>
      <c r="R522" s="213">
        <f>Q522*H522</f>
        <v>0</v>
      </c>
      <c r="S522" s="213">
        <v>0</v>
      </c>
      <c r="T522" s="214">
        <f>S522*H522</f>
        <v>0</v>
      </c>
      <c r="U522" s="35"/>
      <c r="V522" s="35"/>
      <c r="W522" s="35"/>
      <c r="X522" s="35"/>
      <c r="Y522" s="35"/>
      <c r="Z522" s="35"/>
      <c r="AA522" s="35"/>
      <c r="AB522" s="35"/>
      <c r="AC522" s="35"/>
      <c r="AD522" s="35"/>
      <c r="AE522" s="35"/>
      <c r="AR522" s="215" t="s">
        <v>269</v>
      </c>
      <c r="AT522" s="215" t="s">
        <v>166</v>
      </c>
      <c r="AU522" s="215" t="s">
        <v>88</v>
      </c>
      <c r="AY522" s="18" t="s">
        <v>164</v>
      </c>
      <c r="BE522" s="216">
        <f>IF(N522="základní",J522,0)</f>
        <v>0</v>
      </c>
      <c r="BF522" s="216">
        <f>IF(N522="snížená",J522,0)</f>
        <v>0</v>
      </c>
      <c r="BG522" s="216">
        <f>IF(N522="zákl. přenesená",J522,0)</f>
        <v>0</v>
      </c>
      <c r="BH522" s="216">
        <f>IF(N522="sníž. přenesená",J522,0)</f>
        <v>0</v>
      </c>
      <c r="BI522" s="216">
        <f>IF(N522="nulová",J522,0)</f>
        <v>0</v>
      </c>
      <c r="BJ522" s="18" t="s">
        <v>86</v>
      </c>
      <c r="BK522" s="216">
        <f>ROUND(I522*H522,2)</f>
        <v>0</v>
      </c>
      <c r="BL522" s="18" t="s">
        <v>269</v>
      </c>
      <c r="BM522" s="215" t="s">
        <v>819</v>
      </c>
    </row>
    <row r="523" spans="1:65" s="13" customFormat="1" ht="11.25">
      <c r="B523" s="221"/>
      <c r="C523" s="222"/>
      <c r="D523" s="217" t="s">
        <v>175</v>
      </c>
      <c r="E523" s="223" t="s">
        <v>1</v>
      </c>
      <c r="F523" s="224" t="s">
        <v>820</v>
      </c>
      <c r="G523" s="222"/>
      <c r="H523" s="225">
        <v>50.875</v>
      </c>
      <c r="I523" s="226"/>
      <c r="J523" s="222"/>
      <c r="K523" s="222"/>
      <c r="L523" s="227"/>
      <c r="M523" s="228"/>
      <c r="N523" s="229"/>
      <c r="O523" s="229"/>
      <c r="P523" s="229"/>
      <c r="Q523" s="229"/>
      <c r="R523" s="229"/>
      <c r="S523" s="229"/>
      <c r="T523" s="230"/>
      <c r="AT523" s="231" t="s">
        <v>175</v>
      </c>
      <c r="AU523" s="231" t="s">
        <v>88</v>
      </c>
      <c r="AV523" s="13" t="s">
        <v>88</v>
      </c>
      <c r="AW523" s="13" t="s">
        <v>33</v>
      </c>
      <c r="AX523" s="13" t="s">
        <v>86</v>
      </c>
      <c r="AY523" s="231" t="s">
        <v>164</v>
      </c>
    </row>
    <row r="524" spans="1:65" s="2" customFormat="1" ht="16.5" customHeight="1">
      <c r="A524" s="35"/>
      <c r="B524" s="36"/>
      <c r="C524" s="265" t="s">
        <v>821</v>
      </c>
      <c r="D524" s="265" t="s">
        <v>420</v>
      </c>
      <c r="E524" s="266" t="s">
        <v>822</v>
      </c>
      <c r="F524" s="267" t="s">
        <v>823</v>
      </c>
      <c r="G524" s="268" t="s">
        <v>476</v>
      </c>
      <c r="H524" s="269">
        <v>20.628</v>
      </c>
      <c r="I524" s="270"/>
      <c r="J524" s="271">
        <f>ROUND(I524*H524,2)</f>
        <v>0</v>
      </c>
      <c r="K524" s="267" t="s">
        <v>170</v>
      </c>
      <c r="L524" s="272"/>
      <c r="M524" s="273" t="s">
        <v>1</v>
      </c>
      <c r="N524" s="274" t="s">
        <v>43</v>
      </c>
      <c r="O524" s="72"/>
      <c r="P524" s="213">
        <f>O524*H524</f>
        <v>0</v>
      </c>
      <c r="Q524" s="213">
        <v>1E-3</v>
      </c>
      <c r="R524" s="213">
        <f>Q524*H524</f>
        <v>2.0628000000000001E-2</v>
      </c>
      <c r="S524" s="213">
        <v>0</v>
      </c>
      <c r="T524" s="214">
        <f>S524*H524</f>
        <v>0</v>
      </c>
      <c r="U524" s="35"/>
      <c r="V524" s="35"/>
      <c r="W524" s="35"/>
      <c r="X524" s="35"/>
      <c r="Y524" s="35"/>
      <c r="Z524" s="35"/>
      <c r="AA524" s="35"/>
      <c r="AB524" s="35"/>
      <c r="AC524" s="35"/>
      <c r="AD524" s="35"/>
      <c r="AE524" s="35"/>
      <c r="AR524" s="215" t="s">
        <v>381</v>
      </c>
      <c r="AT524" s="215" t="s">
        <v>420</v>
      </c>
      <c r="AU524" s="215" t="s">
        <v>88</v>
      </c>
      <c r="AY524" s="18" t="s">
        <v>164</v>
      </c>
      <c r="BE524" s="216">
        <f>IF(N524="základní",J524,0)</f>
        <v>0</v>
      </c>
      <c r="BF524" s="216">
        <f>IF(N524="snížená",J524,0)</f>
        <v>0</v>
      </c>
      <c r="BG524" s="216">
        <f>IF(N524="zákl. přenesená",J524,0)</f>
        <v>0</v>
      </c>
      <c r="BH524" s="216">
        <f>IF(N524="sníž. přenesená",J524,0)</f>
        <v>0</v>
      </c>
      <c r="BI524" s="216">
        <f>IF(N524="nulová",J524,0)</f>
        <v>0</v>
      </c>
      <c r="BJ524" s="18" t="s">
        <v>86</v>
      </c>
      <c r="BK524" s="216">
        <f>ROUND(I524*H524,2)</f>
        <v>0</v>
      </c>
      <c r="BL524" s="18" t="s">
        <v>269</v>
      </c>
      <c r="BM524" s="215" t="s">
        <v>824</v>
      </c>
    </row>
    <row r="525" spans="1:65" s="13" customFormat="1" ht="11.25">
      <c r="B525" s="221"/>
      <c r="C525" s="222"/>
      <c r="D525" s="217" t="s">
        <v>175</v>
      </c>
      <c r="E525" s="223" t="s">
        <v>1</v>
      </c>
      <c r="F525" s="224" t="s">
        <v>825</v>
      </c>
      <c r="G525" s="222"/>
      <c r="H525" s="225">
        <v>19.646000000000001</v>
      </c>
      <c r="I525" s="226"/>
      <c r="J525" s="222"/>
      <c r="K525" s="222"/>
      <c r="L525" s="227"/>
      <c r="M525" s="228"/>
      <c r="N525" s="229"/>
      <c r="O525" s="229"/>
      <c r="P525" s="229"/>
      <c r="Q525" s="229"/>
      <c r="R525" s="229"/>
      <c r="S525" s="229"/>
      <c r="T525" s="230"/>
      <c r="AT525" s="231" t="s">
        <v>175</v>
      </c>
      <c r="AU525" s="231" t="s">
        <v>88</v>
      </c>
      <c r="AV525" s="13" t="s">
        <v>88</v>
      </c>
      <c r="AW525" s="13" t="s">
        <v>33</v>
      </c>
      <c r="AX525" s="13" t="s">
        <v>86</v>
      </c>
      <c r="AY525" s="231" t="s">
        <v>164</v>
      </c>
    </row>
    <row r="526" spans="1:65" s="13" customFormat="1" ht="11.25">
      <c r="B526" s="221"/>
      <c r="C526" s="222"/>
      <c r="D526" s="217" t="s">
        <v>175</v>
      </c>
      <c r="E526" s="222"/>
      <c r="F526" s="224" t="s">
        <v>826</v>
      </c>
      <c r="G526" s="222"/>
      <c r="H526" s="225">
        <v>20.628</v>
      </c>
      <c r="I526" s="226"/>
      <c r="J526" s="222"/>
      <c r="K526" s="222"/>
      <c r="L526" s="227"/>
      <c r="M526" s="228"/>
      <c r="N526" s="229"/>
      <c r="O526" s="229"/>
      <c r="P526" s="229"/>
      <c r="Q526" s="229"/>
      <c r="R526" s="229"/>
      <c r="S526" s="229"/>
      <c r="T526" s="230"/>
      <c r="AT526" s="231" t="s">
        <v>175</v>
      </c>
      <c r="AU526" s="231" t="s">
        <v>88</v>
      </c>
      <c r="AV526" s="13" t="s">
        <v>88</v>
      </c>
      <c r="AW526" s="13" t="s">
        <v>4</v>
      </c>
      <c r="AX526" s="13" t="s">
        <v>86</v>
      </c>
      <c r="AY526" s="231" t="s">
        <v>164</v>
      </c>
    </row>
    <row r="527" spans="1:65" s="2" customFormat="1" ht="36" customHeight="1">
      <c r="A527" s="35"/>
      <c r="B527" s="36"/>
      <c r="C527" s="204" t="s">
        <v>827</v>
      </c>
      <c r="D527" s="204" t="s">
        <v>166</v>
      </c>
      <c r="E527" s="205" t="s">
        <v>828</v>
      </c>
      <c r="F527" s="206" t="s">
        <v>829</v>
      </c>
      <c r="G527" s="207" t="s">
        <v>243</v>
      </c>
      <c r="H527" s="208">
        <v>2.1000000000000001E-2</v>
      </c>
      <c r="I527" s="209"/>
      <c r="J527" s="210">
        <f>ROUND(I527*H527,2)</f>
        <v>0</v>
      </c>
      <c r="K527" s="206" t="s">
        <v>170</v>
      </c>
      <c r="L527" s="40"/>
      <c r="M527" s="211" t="s">
        <v>1</v>
      </c>
      <c r="N527" s="212" t="s">
        <v>43</v>
      </c>
      <c r="O527" s="72"/>
      <c r="P527" s="213">
        <f>O527*H527</f>
        <v>0</v>
      </c>
      <c r="Q527" s="213">
        <v>0</v>
      </c>
      <c r="R527" s="213">
        <f>Q527*H527</f>
        <v>0</v>
      </c>
      <c r="S527" s="213">
        <v>0</v>
      </c>
      <c r="T527" s="214">
        <f>S527*H527</f>
        <v>0</v>
      </c>
      <c r="U527" s="35"/>
      <c r="V527" s="35"/>
      <c r="W527" s="35"/>
      <c r="X527" s="35"/>
      <c r="Y527" s="35"/>
      <c r="Z527" s="35"/>
      <c r="AA527" s="35"/>
      <c r="AB527" s="35"/>
      <c r="AC527" s="35"/>
      <c r="AD527" s="35"/>
      <c r="AE527" s="35"/>
      <c r="AR527" s="215" t="s">
        <v>269</v>
      </c>
      <c r="AT527" s="215" t="s">
        <v>166</v>
      </c>
      <c r="AU527" s="215" t="s">
        <v>88</v>
      </c>
      <c r="AY527" s="18" t="s">
        <v>164</v>
      </c>
      <c r="BE527" s="216">
        <f>IF(N527="základní",J527,0)</f>
        <v>0</v>
      </c>
      <c r="BF527" s="216">
        <f>IF(N527="snížená",J527,0)</f>
        <v>0</v>
      </c>
      <c r="BG527" s="216">
        <f>IF(N527="zákl. přenesená",J527,0)</f>
        <v>0</v>
      </c>
      <c r="BH527" s="216">
        <f>IF(N527="sníž. přenesená",J527,0)</f>
        <v>0</v>
      </c>
      <c r="BI527" s="216">
        <f>IF(N527="nulová",J527,0)</f>
        <v>0</v>
      </c>
      <c r="BJ527" s="18" t="s">
        <v>86</v>
      </c>
      <c r="BK527" s="216">
        <f>ROUND(I527*H527,2)</f>
        <v>0</v>
      </c>
      <c r="BL527" s="18" t="s">
        <v>269</v>
      </c>
      <c r="BM527" s="215" t="s">
        <v>830</v>
      </c>
    </row>
    <row r="528" spans="1:65" s="2" customFormat="1" ht="107.25">
      <c r="A528" s="35"/>
      <c r="B528" s="36"/>
      <c r="C528" s="37"/>
      <c r="D528" s="217" t="s">
        <v>173</v>
      </c>
      <c r="E528" s="37"/>
      <c r="F528" s="218" t="s">
        <v>831</v>
      </c>
      <c r="G528" s="37"/>
      <c r="H528" s="37"/>
      <c r="I528" s="116"/>
      <c r="J528" s="37"/>
      <c r="K528" s="37"/>
      <c r="L528" s="40"/>
      <c r="M528" s="219"/>
      <c r="N528" s="220"/>
      <c r="O528" s="72"/>
      <c r="P528" s="72"/>
      <c r="Q528" s="72"/>
      <c r="R528" s="72"/>
      <c r="S528" s="72"/>
      <c r="T528" s="73"/>
      <c r="U528" s="35"/>
      <c r="V528" s="35"/>
      <c r="W528" s="35"/>
      <c r="X528" s="35"/>
      <c r="Y528" s="35"/>
      <c r="Z528" s="35"/>
      <c r="AA528" s="35"/>
      <c r="AB528" s="35"/>
      <c r="AC528" s="35"/>
      <c r="AD528" s="35"/>
      <c r="AE528" s="35"/>
      <c r="AT528" s="18" t="s">
        <v>173</v>
      </c>
      <c r="AU528" s="18" t="s">
        <v>88</v>
      </c>
    </row>
    <row r="529" spans="1:65" s="2" customFormat="1" ht="48" customHeight="1">
      <c r="A529" s="35"/>
      <c r="B529" s="36"/>
      <c r="C529" s="204" t="s">
        <v>832</v>
      </c>
      <c r="D529" s="204" t="s">
        <v>166</v>
      </c>
      <c r="E529" s="205" t="s">
        <v>833</v>
      </c>
      <c r="F529" s="206" t="s">
        <v>834</v>
      </c>
      <c r="G529" s="207" t="s">
        <v>243</v>
      </c>
      <c r="H529" s="208">
        <v>2.1000000000000001E-2</v>
      </c>
      <c r="I529" s="209"/>
      <c r="J529" s="210">
        <f>ROUND(I529*H529,2)</f>
        <v>0</v>
      </c>
      <c r="K529" s="206" t="s">
        <v>170</v>
      </c>
      <c r="L529" s="40"/>
      <c r="M529" s="211" t="s">
        <v>1</v>
      </c>
      <c r="N529" s="212" t="s">
        <v>43</v>
      </c>
      <c r="O529" s="72"/>
      <c r="P529" s="213">
        <f>O529*H529</f>
        <v>0</v>
      </c>
      <c r="Q529" s="213">
        <v>0</v>
      </c>
      <c r="R529" s="213">
        <f>Q529*H529</f>
        <v>0</v>
      </c>
      <c r="S529" s="213">
        <v>0</v>
      </c>
      <c r="T529" s="214">
        <f>S529*H529</f>
        <v>0</v>
      </c>
      <c r="U529" s="35"/>
      <c r="V529" s="35"/>
      <c r="W529" s="35"/>
      <c r="X529" s="35"/>
      <c r="Y529" s="35"/>
      <c r="Z529" s="35"/>
      <c r="AA529" s="35"/>
      <c r="AB529" s="35"/>
      <c r="AC529" s="35"/>
      <c r="AD529" s="35"/>
      <c r="AE529" s="35"/>
      <c r="AR529" s="215" t="s">
        <v>269</v>
      </c>
      <c r="AT529" s="215" t="s">
        <v>166</v>
      </c>
      <c r="AU529" s="215" t="s">
        <v>88</v>
      </c>
      <c r="AY529" s="18" t="s">
        <v>164</v>
      </c>
      <c r="BE529" s="216">
        <f>IF(N529="základní",J529,0)</f>
        <v>0</v>
      </c>
      <c r="BF529" s="216">
        <f>IF(N529="snížená",J529,0)</f>
        <v>0</v>
      </c>
      <c r="BG529" s="216">
        <f>IF(N529="zákl. přenesená",J529,0)</f>
        <v>0</v>
      </c>
      <c r="BH529" s="216">
        <f>IF(N529="sníž. přenesená",J529,0)</f>
        <v>0</v>
      </c>
      <c r="BI529" s="216">
        <f>IF(N529="nulová",J529,0)</f>
        <v>0</v>
      </c>
      <c r="BJ529" s="18" t="s">
        <v>86</v>
      </c>
      <c r="BK529" s="216">
        <f>ROUND(I529*H529,2)</f>
        <v>0</v>
      </c>
      <c r="BL529" s="18" t="s">
        <v>269</v>
      </c>
      <c r="BM529" s="215" t="s">
        <v>835</v>
      </c>
    </row>
    <row r="530" spans="1:65" s="2" customFormat="1" ht="107.25">
      <c r="A530" s="35"/>
      <c r="B530" s="36"/>
      <c r="C530" s="37"/>
      <c r="D530" s="217" t="s">
        <v>173</v>
      </c>
      <c r="E530" s="37"/>
      <c r="F530" s="218" t="s">
        <v>831</v>
      </c>
      <c r="G530" s="37"/>
      <c r="H530" s="37"/>
      <c r="I530" s="116"/>
      <c r="J530" s="37"/>
      <c r="K530" s="37"/>
      <c r="L530" s="40"/>
      <c r="M530" s="219"/>
      <c r="N530" s="220"/>
      <c r="O530" s="72"/>
      <c r="P530" s="72"/>
      <c r="Q530" s="72"/>
      <c r="R530" s="72"/>
      <c r="S530" s="72"/>
      <c r="T530" s="73"/>
      <c r="U530" s="35"/>
      <c r="V530" s="35"/>
      <c r="W530" s="35"/>
      <c r="X530" s="35"/>
      <c r="Y530" s="35"/>
      <c r="Z530" s="35"/>
      <c r="AA530" s="35"/>
      <c r="AB530" s="35"/>
      <c r="AC530" s="35"/>
      <c r="AD530" s="35"/>
      <c r="AE530" s="35"/>
      <c r="AT530" s="18" t="s">
        <v>173</v>
      </c>
      <c r="AU530" s="18" t="s">
        <v>88</v>
      </c>
    </row>
    <row r="531" spans="1:65" s="12" customFormat="1" ht="22.9" customHeight="1">
      <c r="B531" s="188"/>
      <c r="C531" s="189"/>
      <c r="D531" s="190" t="s">
        <v>77</v>
      </c>
      <c r="E531" s="202" t="s">
        <v>836</v>
      </c>
      <c r="F531" s="202" t="s">
        <v>837</v>
      </c>
      <c r="G531" s="189"/>
      <c r="H531" s="189"/>
      <c r="I531" s="192"/>
      <c r="J531" s="203">
        <f>BK531</f>
        <v>0</v>
      </c>
      <c r="K531" s="189"/>
      <c r="L531" s="194"/>
      <c r="M531" s="195"/>
      <c r="N531" s="196"/>
      <c r="O531" s="196"/>
      <c r="P531" s="197">
        <f>SUM(P532:P557)</f>
        <v>0</v>
      </c>
      <c r="Q531" s="196"/>
      <c r="R531" s="197">
        <f>SUM(R532:R557)</f>
        <v>4.6334029700000006</v>
      </c>
      <c r="S531" s="196"/>
      <c r="T531" s="198">
        <f>SUM(T532:T557)</f>
        <v>0</v>
      </c>
      <c r="AR531" s="199" t="s">
        <v>88</v>
      </c>
      <c r="AT531" s="200" t="s">
        <v>77</v>
      </c>
      <c r="AU531" s="200" t="s">
        <v>86</v>
      </c>
      <c r="AY531" s="199" t="s">
        <v>164</v>
      </c>
      <c r="BK531" s="201">
        <f>SUM(BK532:BK557)</f>
        <v>0</v>
      </c>
    </row>
    <row r="532" spans="1:65" s="2" customFormat="1" ht="60" customHeight="1">
      <c r="A532" s="35"/>
      <c r="B532" s="36"/>
      <c r="C532" s="204" t="s">
        <v>838</v>
      </c>
      <c r="D532" s="204" t="s">
        <v>166</v>
      </c>
      <c r="E532" s="205" t="s">
        <v>839</v>
      </c>
      <c r="F532" s="206" t="s">
        <v>840</v>
      </c>
      <c r="G532" s="207" t="s">
        <v>262</v>
      </c>
      <c r="H532" s="208">
        <v>218.7</v>
      </c>
      <c r="I532" s="209"/>
      <c r="J532" s="210">
        <f>ROUND(I532*H532,2)</f>
        <v>0</v>
      </c>
      <c r="K532" s="206" t="s">
        <v>170</v>
      </c>
      <c r="L532" s="40"/>
      <c r="M532" s="211" t="s">
        <v>1</v>
      </c>
      <c r="N532" s="212" t="s">
        <v>43</v>
      </c>
      <c r="O532" s="72"/>
      <c r="P532" s="213">
        <f>O532*H532</f>
        <v>0</v>
      </c>
      <c r="Q532" s="213">
        <v>0</v>
      </c>
      <c r="R532" s="213">
        <f>Q532*H532</f>
        <v>0</v>
      </c>
      <c r="S532" s="213">
        <v>0</v>
      </c>
      <c r="T532" s="214">
        <f>S532*H532</f>
        <v>0</v>
      </c>
      <c r="U532" s="35"/>
      <c r="V532" s="35"/>
      <c r="W532" s="35"/>
      <c r="X532" s="35"/>
      <c r="Y532" s="35"/>
      <c r="Z532" s="35"/>
      <c r="AA532" s="35"/>
      <c r="AB532" s="35"/>
      <c r="AC532" s="35"/>
      <c r="AD532" s="35"/>
      <c r="AE532" s="35"/>
      <c r="AR532" s="215" t="s">
        <v>269</v>
      </c>
      <c r="AT532" s="215" t="s">
        <v>166</v>
      </c>
      <c r="AU532" s="215" t="s">
        <v>88</v>
      </c>
      <c r="AY532" s="18" t="s">
        <v>164</v>
      </c>
      <c r="BE532" s="216">
        <f>IF(N532="základní",J532,0)</f>
        <v>0</v>
      </c>
      <c r="BF532" s="216">
        <f>IF(N532="snížená",J532,0)</f>
        <v>0</v>
      </c>
      <c r="BG532" s="216">
        <f>IF(N532="zákl. přenesená",J532,0)</f>
        <v>0</v>
      </c>
      <c r="BH532" s="216">
        <f>IF(N532="sníž. přenesená",J532,0)</f>
        <v>0</v>
      </c>
      <c r="BI532" s="216">
        <f>IF(N532="nulová",J532,0)</f>
        <v>0</v>
      </c>
      <c r="BJ532" s="18" t="s">
        <v>86</v>
      </c>
      <c r="BK532" s="216">
        <f>ROUND(I532*H532,2)</f>
        <v>0</v>
      </c>
      <c r="BL532" s="18" t="s">
        <v>269</v>
      </c>
      <c r="BM532" s="215" t="s">
        <v>841</v>
      </c>
    </row>
    <row r="533" spans="1:65" s="2" customFormat="1" ht="48.75">
      <c r="A533" s="35"/>
      <c r="B533" s="36"/>
      <c r="C533" s="37"/>
      <c r="D533" s="217" t="s">
        <v>173</v>
      </c>
      <c r="E533" s="37"/>
      <c r="F533" s="218" t="s">
        <v>842</v>
      </c>
      <c r="G533" s="37"/>
      <c r="H533" s="37"/>
      <c r="I533" s="116"/>
      <c r="J533" s="37"/>
      <c r="K533" s="37"/>
      <c r="L533" s="40"/>
      <c r="M533" s="219"/>
      <c r="N533" s="220"/>
      <c r="O533" s="72"/>
      <c r="P533" s="72"/>
      <c r="Q533" s="72"/>
      <c r="R533" s="72"/>
      <c r="S533" s="72"/>
      <c r="T533" s="73"/>
      <c r="U533" s="35"/>
      <c r="V533" s="35"/>
      <c r="W533" s="35"/>
      <c r="X533" s="35"/>
      <c r="Y533" s="35"/>
      <c r="Z533" s="35"/>
      <c r="AA533" s="35"/>
      <c r="AB533" s="35"/>
      <c r="AC533" s="35"/>
      <c r="AD533" s="35"/>
      <c r="AE533" s="35"/>
      <c r="AT533" s="18" t="s">
        <v>173</v>
      </c>
      <c r="AU533" s="18" t="s">
        <v>88</v>
      </c>
    </row>
    <row r="534" spans="1:65" s="14" customFormat="1" ht="11.25">
      <c r="B534" s="232"/>
      <c r="C534" s="233"/>
      <c r="D534" s="217" t="s">
        <v>175</v>
      </c>
      <c r="E534" s="234" t="s">
        <v>1</v>
      </c>
      <c r="F534" s="235" t="s">
        <v>843</v>
      </c>
      <c r="G534" s="233"/>
      <c r="H534" s="234" t="s">
        <v>1</v>
      </c>
      <c r="I534" s="236"/>
      <c r="J534" s="233"/>
      <c r="K534" s="233"/>
      <c r="L534" s="237"/>
      <c r="M534" s="238"/>
      <c r="N534" s="239"/>
      <c r="O534" s="239"/>
      <c r="P534" s="239"/>
      <c r="Q534" s="239"/>
      <c r="R534" s="239"/>
      <c r="S534" s="239"/>
      <c r="T534" s="240"/>
      <c r="AT534" s="241" t="s">
        <v>175</v>
      </c>
      <c r="AU534" s="241" t="s">
        <v>88</v>
      </c>
      <c r="AV534" s="14" t="s">
        <v>86</v>
      </c>
      <c r="AW534" s="14" t="s">
        <v>33</v>
      </c>
      <c r="AX534" s="14" t="s">
        <v>78</v>
      </c>
      <c r="AY534" s="241" t="s">
        <v>164</v>
      </c>
    </row>
    <row r="535" spans="1:65" s="13" customFormat="1" ht="11.25">
      <c r="B535" s="221"/>
      <c r="C535" s="222"/>
      <c r="D535" s="217" t="s">
        <v>175</v>
      </c>
      <c r="E535" s="223" t="s">
        <v>1</v>
      </c>
      <c r="F535" s="224" t="s">
        <v>844</v>
      </c>
      <c r="G535" s="222"/>
      <c r="H535" s="225">
        <v>47.7</v>
      </c>
      <c r="I535" s="226"/>
      <c r="J535" s="222"/>
      <c r="K535" s="222"/>
      <c r="L535" s="227"/>
      <c r="M535" s="228"/>
      <c r="N535" s="229"/>
      <c r="O535" s="229"/>
      <c r="P535" s="229"/>
      <c r="Q535" s="229"/>
      <c r="R535" s="229"/>
      <c r="S535" s="229"/>
      <c r="T535" s="230"/>
      <c r="AT535" s="231" t="s">
        <v>175</v>
      </c>
      <c r="AU535" s="231" t="s">
        <v>88</v>
      </c>
      <c r="AV535" s="13" t="s">
        <v>88</v>
      </c>
      <c r="AW535" s="13" t="s">
        <v>33</v>
      </c>
      <c r="AX535" s="13" t="s">
        <v>78</v>
      </c>
      <c r="AY535" s="231" t="s">
        <v>164</v>
      </c>
    </row>
    <row r="536" spans="1:65" s="14" customFormat="1" ht="11.25">
      <c r="B536" s="232"/>
      <c r="C536" s="233"/>
      <c r="D536" s="217" t="s">
        <v>175</v>
      </c>
      <c r="E536" s="234" t="s">
        <v>1</v>
      </c>
      <c r="F536" s="235" t="s">
        <v>845</v>
      </c>
      <c r="G536" s="233"/>
      <c r="H536" s="234" t="s">
        <v>1</v>
      </c>
      <c r="I536" s="236"/>
      <c r="J536" s="233"/>
      <c r="K536" s="233"/>
      <c r="L536" s="237"/>
      <c r="M536" s="238"/>
      <c r="N536" s="239"/>
      <c r="O536" s="239"/>
      <c r="P536" s="239"/>
      <c r="Q536" s="239"/>
      <c r="R536" s="239"/>
      <c r="S536" s="239"/>
      <c r="T536" s="240"/>
      <c r="AT536" s="241" t="s">
        <v>175</v>
      </c>
      <c r="AU536" s="241" t="s">
        <v>88</v>
      </c>
      <c r="AV536" s="14" t="s">
        <v>86</v>
      </c>
      <c r="AW536" s="14" t="s">
        <v>33</v>
      </c>
      <c r="AX536" s="14" t="s">
        <v>78</v>
      </c>
      <c r="AY536" s="241" t="s">
        <v>164</v>
      </c>
    </row>
    <row r="537" spans="1:65" s="13" customFormat="1" ht="11.25">
      <c r="B537" s="221"/>
      <c r="C537" s="222"/>
      <c r="D537" s="217" t="s">
        <v>175</v>
      </c>
      <c r="E537" s="223" t="s">
        <v>1</v>
      </c>
      <c r="F537" s="224" t="s">
        <v>846</v>
      </c>
      <c r="G537" s="222"/>
      <c r="H537" s="225">
        <v>171</v>
      </c>
      <c r="I537" s="226"/>
      <c r="J537" s="222"/>
      <c r="K537" s="222"/>
      <c r="L537" s="227"/>
      <c r="M537" s="228"/>
      <c r="N537" s="229"/>
      <c r="O537" s="229"/>
      <c r="P537" s="229"/>
      <c r="Q537" s="229"/>
      <c r="R537" s="229"/>
      <c r="S537" s="229"/>
      <c r="T537" s="230"/>
      <c r="AT537" s="231" t="s">
        <v>175</v>
      </c>
      <c r="AU537" s="231" t="s">
        <v>88</v>
      </c>
      <c r="AV537" s="13" t="s">
        <v>88</v>
      </c>
      <c r="AW537" s="13" t="s">
        <v>33</v>
      </c>
      <c r="AX537" s="13" t="s">
        <v>78</v>
      </c>
      <c r="AY537" s="231" t="s">
        <v>164</v>
      </c>
    </row>
    <row r="538" spans="1:65" s="15" customFormat="1" ht="11.25">
      <c r="B538" s="242"/>
      <c r="C538" s="243"/>
      <c r="D538" s="217" t="s">
        <v>175</v>
      </c>
      <c r="E538" s="244" t="s">
        <v>1</v>
      </c>
      <c r="F538" s="245" t="s">
        <v>207</v>
      </c>
      <c r="G538" s="243"/>
      <c r="H538" s="246">
        <v>218.7</v>
      </c>
      <c r="I538" s="247"/>
      <c r="J538" s="243"/>
      <c r="K538" s="243"/>
      <c r="L538" s="248"/>
      <c r="M538" s="249"/>
      <c r="N538" s="250"/>
      <c r="O538" s="250"/>
      <c r="P538" s="250"/>
      <c r="Q538" s="250"/>
      <c r="R538" s="250"/>
      <c r="S538" s="250"/>
      <c r="T538" s="251"/>
      <c r="AT538" s="252" t="s">
        <v>175</v>
      </c>
      <c r="AU538" s="252" t="s">
        <v>88</v>
      </c>
      <c r="AV538" s="15" t="s">
        <v>171</v>
      </c>
      <c r="AW538" s="15" t="s">
        <v>33</v>
      </c>
      <c r="AX538" s="15" t="s">
        <v>86</v>
      </c>
      <c r="AY538" s="252" t="s">
        <v>164</v>
      </c>
    </row>
    <row r="539" spans="1:65" s="2" customFormat="1" ht="16.5" customHeight="1">
      <c r="A539" s="35"/>
      <c r="B539" s="36"/>
      <c r="C539" s="265" t="s">
        <v>847</v>
      </c>
      <c r="D539" s="265" t="s">
        <v>420</v>
      </c>
      <c r="E539" s="266" t="s">
        <v>848</v>
      </c>
      <c r="F539" s="267" t="s">
        <v>849</v>
      </c>
      <c r="G539" s="268" t="s">
        <v>169</v>
      </c>
      <c r="H539" s="269">
        <v>4.4749999999999996</v>
      </c>
      <c r="I539" s="270"/>
      <c r="J539" s="271">
        <f>ROUND(I539*H539,2)</f>
        <v>0</v>
      </c>
      <c r="K539" s="267" t="s">
        <v>170</v>
      </c>
      <c r="L539" s="272"/>
      <c r="M539" s="273" t="s">
        <v>1</v>
      </c>
      <c r="N539" s="274" t="s">
        <v>43</v>
      </c>
      <c r="O539" s="72"/>
      <c r="P539" s="213">
        <f>O539*H539</f>
        <v>0</v>
      </c>
      <c r="Q539" s="213">
        <v>0.55000000000000004</v>
      </c>
      <c r="R539" s="213">
        <f>Q539*H539</f>
        <v>2.4612500000000002</v>
      </c>
      <c r="S539" s="213">
        <v>0</v>
      </c>
      <c r="T539" s="214">
        <f>S539*H539</f>
        <v>0</v>
      </c>
      <c r="U539" s="35"/>
      <c r="V539" s="35"/>
      <c r="W539" s="35"/>
      <c r="X539" s="35"/>
      <c r="Y539" s="35"/>
      <c r="Z539" s="35"/>
      <c r="AA539" s="35"/>
      <c r="AB539" s="35"/>
      <c r="AC539" s="35"/>
      <c r="AD539" s="35"/>
      <c r="AE539" s="35"/>
      <c r="AR539" s="215" t="s">
        <v>381</v>
      </c>
      <c r="AT539" s="215" t="s">
        <v>420</v>
      </c>
      <c r="AU539" s="215" t="s">
        <v>88</v>
      </c>
      <c r="AY539" s="18" t="s">
        <v>164</v>
      </c>
      <c r="BE539" s="216">
        <f>IF(N539="základní",J539,0)</f>
        <v>0</v>
      </c>
      <c r="BF539" s="216">
        <f>IF(N539="snížená",J539,0)</f>
        <v>0</v>
      </c>
      <c r="BG539" s="216">
        <f>IF(N539="zákl. přenesená",J539,0)</f>
        <v>0</v>
      </c>
      <c r="BH539" s="216">
        <f>IF(N539="sníž. přenesená",J539,0)</f>
        <v>0</v>
      </c>
      <c r="BI539" s="216">
        <f>IF(N539="nulová",J539,0)</f>
        <v>0</v>
      </c>
      <c r="BJ539" s="18" t="s">
        <v>86</v>
      </c>
      <c r="BK539" s="216">
        <f>ROUND(I539*H539,2)</f>
        <v>0</v>
      </c>
      <c r="BL539" s="18" t="s">
        <v>269</v>
      </c>
      <c r="BM539" s="215" t="s">
        <v>850</v>
      </c>
    </row>
    <row r="540" spans="1:65" s="13" customFormat="1" ht="11.25">
      <c r="B540" s="221"/>
      <c r="C540" s="222"/>
      <c r="D540" s="217" t="s">
        <v>175</v>
      </c>
      <c r="E540" s="223" t="s">
        <v>1</v>
      </c>
      <c r="F540" s="224" t="s">
        <v>851</v>
      </c>
      <c r="G540" s="222"/>
      <c r="H540" s="225">
        <v>0.35599999999999998</v>
      </c>
      <c r="I540" s="226"/>
      <c r="J540" s="222"/>
      <c r="K540" s="222"/>
      <c r="L540" s="227"/>
      <c r="M540" s="228"/>
      <c r="N540" s="229"/>
      <c r="O540" s="229"/>
      <c r="P540" s="229"/>
      <c r="Q540" s="229"/>
      <c r="R540" s="229"/>
      <c r="S540" s="229"/>
      <c r="T540" s="230"/>
      <c r="AT540" s="231" t="s">
        <v>175</v>
      </c>
      <c r="AU540" s="231" t="s">
        <v>88</v>
      </c>
      <c r="AV540" s="13" t="s">
        <v>88</v>
      </c>
      <c r="AW540" s="13" t="s">
        <v>33</v>
      </c>
      <c r="AX540" s="13" t="s">
        <v>78</v>
      </c>
      <c r="AY540" s="231" t="s">
        <v>164</v>
      </c>
    </row>
    <row r="541" spans="1:65" s="13" customFormat="1" ht="11.25">
      <c r="B541" s="221"/>
      <c r="C541" s="222"/>
      <c r="D541" s="217" t="s">
        <v>175</v>
      </c>
      <c r="E541" s="223" t="s">
        <v>1</v>
      </c>
      <c r="F541" s="224" t="s">
        <v>852</v>
      </c>
      <c r="G541" s="222"/>
      <c r="H541" s="225">
        <v>0.623</v>
      </c>
      <c r="I541" s="226"/>
      <c r="J541" s="222"/>
      <c r="K541" s="222"/>
      <c r="L541" s="227"/>
      <c r="M541" s="228"/>
      <c r="N541" s="229"/>
      <c r="O541" s="229"/>
      <c r="P541" s="229"/>
      <c r="Q541" s="229"/>
      <c r="R541" s="229"/>
      <c r="S541" s="229"/>
      <c r="T541" s="230"/>
      <c r="AT541" s="231" t="s">
        <v>175</v>
      </c>
      <c r="AU541" s="231" t="s">
        <v>88</v>
      </c>
      <c r="AV541" s="13" t="s">
        <v>88</v>
      </c>
      <c r="AW541" s="13" t="s">
        <v>33</v>
      </c>
      <c r="AX541" s="13" t="s">
        <v>78</v>
      </c>
      <c r="AY541" s="231" t="s">
        <v>164</v>
      </c>
    </row>
    <row r="542" spans="1:65" s="13" customFormat="1" ht="11.25">
      <c r="B542" s="221"/>
      <c r="C542" s="222"/>
      <c r="D542" s="217" t="s">
        <v>175</v>
      </c>
      <c r="E542" s="223" t="s">
        <v>1</v>
      </c>
      <c r="F542" s="224" t="s">
        <v>853</v>
      </c>
      <c r="G542" s="222"/>
      <c r="H542" s="225">
        <v>3.2829999999999999</v>
      </c>
      <c r="I542" s="226"/>
      <c r="J542" s="222"/>
      <c r="K542" s="222"/>
      <c r="L542" s="227"/>
      <c r="M542" s="228"/>
      <c r="N542" s="229"/>
      <c r="O542" s="229"/>
      <c r="P542" s="229"/>
      <c r="Q542" s="229"/>
      <c r="R542" s="229"/>
      <c r="S542" s="229"/>
      <c r="T542" s="230"/>
      <c r="AT542" s="231" t="s">
        <v>175</v>
      </c>
      <c r="AU542" s="231" t="s">
        <v>88</v>
      </c>
      <c r="AV542" s="13" t="s">
        <v>88</v>
      </c>
      <c r="AW542" s="13" t="s">
        <v>33</v>
      </c>
      <c r="AX542" s="13" t="s">
        <v>78</v>
      </c>
      <c r="AY542" s="231" t="s">
        <v>164</v>
      </c>
    </row>
    <row r="543" spans="1:65" s="15" customFormat="1" ht="11.25">
      <c r="B543" s="242"/>
      <c r="C543" s="243"/>
      <c r="D543" s="217" t="s">
        <v>175</v>
      </c>
      <c r="E543" s="244" t="s">
        <v>1</v>
      </c>
      <c r="F543" s="245" t="s">
        <v>207</v>
      </c>
      <c r="G543" s="243"/>
      <c r="H543" s="246">
        <v>4.2619999999999996</v>
      </c>
      <c r="I543" s="247"/>
      <c r="J543" s="243"/>
      <c r="K543" s="243"/>
      <c r="L543" s="248"/>
      <c r="M543" s="249"/>
      <c r="N543" s="250"/>
      <c r="O543" s="250"/>
      <c r="P543" s="250"/>
      <c r="Q543" s="250"/>
      <c r="R543" s="250"/>
      <c r="S543" s="250"/>
      <c r="T543" s="251"/>
      <c r="AT543" s="252" t="s">
        <v>175</v>
      </c>
      <c r="AU543" s="252" t="s">
        <v>88</v>
      </c>
      <c r="AV543" s="15" t="s">
        <v>171</v>
      </c>
      <c r="AW543" s="15" t="s">
        <v>33</v>
      </c>
      <c r="AX543" s="15" t="s">
        <v>86</v>
      </c>
      <c r="AY543" s="252" t="s">
        <v>164</v>
      </c>
    </row>
    <row r="544" spans="1:65" s="13" customFormat="1" ht="11.25">
      <c r="B544" s="221"/>
      <c r="C544" s="222"/>
      <c r="D544" s="217" t="s">
        <v>175</v>
      </c>
      <c r="E544" s="222"/>
      <c r="F544" s="224" t="s">
        <v>854</v>
      </c>
      <c r="G544" s="222"/>
      <c r="H544" s="225">
        <v>4.4749999999999996</v>
      </c>
      <c r="I544" s="226"/>
      <c r="J544" s="222"/>
      <c r="K544" s="222"/>
      <c r="L544" s="227"/>
      <c r="M544" s="228"/>
      <c r="N544" s="229"/>
      <c r="O544" s="229"/>
      <c r="P544" s="229"/>
      <c r="Q544" s="229"/>
      <c r="R544" s="229"/>
      <c r="S544" s="229"/>
      <c r="T544" s="230"/>
      <c r="AT544" s="231" t="s">
        <v>175</v>
      </c>
      <c r="AU544" s="231" t="s">
        <v>88</v>
      </c>
      <c r="AV544" s="13" t="s">
        <v>88</v>
      </c>
      <c r="AW544" s="13" t="s">
        <v>4</v>
      </c>
      <c r="AX544" s="13" t="s">
        <v>86</v>
      </c>
      <c r="AY544" s="231" t="s">
        <v>164</v>
      </c>
    </row>
    <row r="545" spans="1:65" s="2" customFormat="1" ht="36" customHeight="1">
      <c r="A545" s="35"/>
      <c r="B545" s="36"/>
      <c r="C545" s="204" t="s">
        <v>855</v>
      </c>
      <c r="D545" s="204" t="s">
        <v>166</v>
      </c>
      <c r="E545" s="205" t="s">
        <v>856</v>
      </c>
      <c r="F545" s="206" t="s">
        <v>857</v>
      </c>
      <c r="G545" s="207" t="s">
        <v>255</v>
      </c>
      <c r="H545" s="208">
        <v>143.1</v>
      </c>
      <c r="I545" s="209"/>
      <c r="J545" s="210">
        <f>ROUND(I545*H545,2)</f>
        <v>0</v>
      </c>
      <c r="K545" s="206" t="s">
        <v>170</v>
      </c>
      <c r="L545" s="40"/>
      <c r="M545" s="211" t="s">
        <v>1</v>
      </c>
      <c r="N545" s="212" t="s">
        <v>43</v>
      </c>
      <c r="O545" s="72"/>
      <c r="P545" s="213">
        <f>O545*H545</f>
        <v>0</v>
      </c>
      <c r="Q545" s="213">
        <v>0</v>
      </c>
      <c r="R545" s="213">
        <f>Q545*H545</f>
        <v>0</v>
      </c>
      <c r="S545" s="213">
        <v>0</v>
      </c>
      <c r="T545" s="214">
        <f>S545*H545</f>
        <v>0</v>
      </c>
      <c r="U545" s="35"/>
      <c r="V545" s="35"/>
      <c r="W545" s="35"/>
      <c r="X545" s="35"/>
      <c r="Y545" s="35"/>
      <c r="Z545" s="35"/>
      <c r="AA545" s="35"/>
      <c r="AB545" s="35"/>
      <c r="AC545" s="35"/>
      <c r="AD545" s="35"/>
      <c r="AE545" s="35"/>
      <c r="AR545" s="215" t="s">
        <v>269</v>
      </c>
      <c r="AT545" s="215" t="s">
        <v>166</v>
      </c>
      <c r="AU545" s="215" t="s">
        <v>88</v>
      </c>
      <c r="AY545" s="18" t="s">
        <v>164</v>
      </c>
      <c r="BE545" s="216">
        <f>IF(N545="základní",J545,0)</f>
        <v>0</v>
      </c>
      <c r="BF545" s="216">
        <f>IF(N545="snížená",J545,0)</f>
        <v>0</v>
      </c>
      <c r="BG545" s="216">
        <f>IF(N545="zákl. přenesená",J545,0)</f>
        <v>0</v>
      </c>
      <c r="BH545" s="216">
        <f>IF(N545="sníž. přenesená",J545,0)</f>
        <v>0</v>
      </c>
      <c r="BI545" s="216">
        <f>IF(N545="nulová",J545,0)</f>
        <v>0</v>
      </c>
      <c r="BJ545" s="18" t="s">
        <v>86</v>
      </c>
      <c r="BK545" s="216">
        <f>ROUND(I545*H545,2)</f>
        <v>0</v>
      </c>
      <c r="BL545" s="18" t="s">
        <v>269</v>
      </c>
      <c r="BM545" s="215" t="s">
        <v>858</v>
      </c>
    </row>
    <row r="546" spans="1:65" s="2" customFormat="1" ht="48.75">
      <c r="A546" s="35"/>
      <c r="B546" s="36"/>
      <c r="C546" s="37"/>
      <c r="D546" s="217" t="s">
        <v>173</v>
      </c>
      <c r="E546" s="37"/>
      <c r="F546" s="218" t="s">
        <v>859</v>
      </c>
      <c r="G546" s="37"/>
      <c r="H546" s="37"/>
      <c r="I546" s="116"/>
      <c r="J546" s="37"/>
      <c r="K546" s="37"/>
      <c r="L546" s="40"/>
      <c r="M546" s="219"/>
      <c r="N546" s="220"/>
      <c r="O546" s="72"/>
      <c r="P546" s="72"/>
      <c r="Q546" s="72"/>
      <c r="R546" s="72"/>
      <c r="S546" s="72"/>
      <c r="T546" s="73"/>
      <c r="U546" s="35"/>
      <c r="V546" s="35"/>
      <c r="W546" s="35"/>
      <c r="X546" s="35"/>
      <c r="Y546" s="35"/>
      <c r="Z546" s="35"/>
      <c r="AA546" s="35"/>
      <c r="AB546" s="35"/>
      <c r="AC546" s="35"/>
      <c r="AD546" s="35"/>
      <c r="AE546" s="35"/>
      <c r="AT546" s="18" t="s">
        <v>173</v>
      </c>
      <c r="AU546" s="18" t="s">
        <v>88</v>
      </c>
    </row>
    <row r="547" spans="1:65" s="13" customFormat="1" ht="11.25">
      <c r="B547" s="221"/>
      <c r="C547" s="222"/>
      <c r="D547" s="217" t="s">
        <v>175</v>
      </c>
      <c r="E547" s="223" t="s">
        <v>1</v>
      </c>
      <c r="F547" s="224" t="s">
        <v>860</v>
      </c>
      <c r="G547" s="222"/>
      <c r="H547" s="225">
        <v>143.1</v>
      </c>
      <c r="I547" s="226"/>
      <c r="J547" s="222"/>
      <c r="K547" s="222"/>
      <c r="L547" s="227"/>
      <c r="M547" s="228"/>
      <c r="N547" s="229"/>
      <c r="O547" s="229"/>
      <c r="P547" s="229"/>
      <c r="Q547" s="229"/>
      <c r="R547" s="229"/>
      <c r="S547" s="229"/>
      <c r="T547" s="230"/>
      <c r="AT547" s="231" t="s">
        <v>175</v>
      </c>
      <c r="AU547" s="231" t="s">
        <v>88</v>
      </c>
      <c r="AV547" s="13" t="s">
        <v>88</v>
      </c>
      <c r="AW547" s="13" t="s">
        <v>33</v>
      </c>
      <c r="AX547" s="13" t="s">
        <v>86</v>
      </c>
      <c r="AY547" s="231" t="s">
        <v>164</v>
      </c>
    </row>
    <row r="548" spans="1:65" s="2" customFormat="1" ht="24" customHeight="1">
      <c r="A548" s="35"/>
      <c r="B548" s="36"/>
      <c r="C548" s="265" t="s">
        <v>861</v>
      </c>
      <c r="D548" s="265" t="s">
        <v>420</v>
      </c>
      <c r="E548" s="266" t="s">
        <v>862</v>
      </c>
      <c r="F548" s="267" t="s">
        <v>863</v>
      </c>
      <c r="G548" s="268" t="s">
        <v>169</v>
      </c>
      <c r="H548" s="269">
        <v>3.6059999999999999</v>
      </c>
      <c r="I548" s="270"/>
      <c r="J548" s="271">
        <f>ROUND(I548*H548,2)</f>
        <v>0</v>
      </c>
      <c r="K548" s="267" t="s">
        <v>170</v>
      </c>
      <c r="L548" s="272"/>
      <c r="M548" s="273" t="s">
        <v>1</v>
      </c>
      <c r="N548" s="274" t="s">
        <v>43</v>
      </c>
      <c r="O548" s="72"/>
      <c r="P548" s="213">
        <f>O548*H548</f>
        <v>0</v>
      </c>
      <c r="Q548" s="213">
        <v>0.55000000000000004</v>
      </c>
      <c r="R548" s="213">
        <f>Q548*H548</f>
        <v>1.9833000000000001</v>
      </c>
      <c r="S548" s="213">
        <v>0</v>
      </c>
      <c r="T548" s="214">
        <f>S548*H548</f>
        <v>0</v>
      </c>
      <c r="U548" s="35"/>
      <c r="V548" s="35"/>
      <c r="W548" s="35"/>
      <c r="X548" s="35"/>
      <c r="Y548" s="35"/>
      <c r="Z548" s="35"/>
      <c r="AA548" s="35"/>
      <c r="AB548" s="35"/>
      <c r="AC548" s="35"/>
      <c r="AD548" s="35"/>
      <c r="AE548" s="35"/>
      <c r="AR548" s="215" t="s">
        <v>381</v>
      </c>
      <c r="AT548" s="215" t="s">
        <v>420</v>
      </c>
      <c r="AU548" s="215" t="s">
        <v>88</v>
      </c>
      <c r="AY548" s="18" t="s">
        <v>164</v>
      </c>
      <c r="BE548" s="216">
        <f>IF(N548="základní",J548,0)</f>
        <v>0</v>
      </c>
      <c r="BF548" s="216">
        <f>IF(N548="snížená",J548,0)</f>
        <v>0</v>
      </c>
      <c r="BG548" s="216">
        <f>IF(N548="zákl. přenesená",J548,0)</f>
        <v>0</v>
      </c>
      <c r="BH548" s="216">
        <f>IF(N548="sníž. přenesená",J548,0)</f>
        <v>0</v>
      </c>
      <c r="BI548" s="216">
        <f>IF(N548="nulová",J548,0)</f>
        <v>0</v>
      </c>
      <c r="BJ548" s="18" t="s">
        <v>86</v>
      </c>
      <c r="BK548" s="216">
        <f>ROUND(I548*H548,2)</f>
        <v>0</v>
      </c>
      <c r="BL548" s="18" t="s">
        <v>269</v>
      </c>
      <c r="BM548" s="215" t="s">
        <v>864</v>
      </c>
    </row>
    <row r="549" spans="1:65" s="13" customFormat="1" ht="11.25">
      <c r="B549" s="221"/>
      <c r="C549" s="222"/>
      <c r="D549" s="217" t="s">
        <v>175</v>
      </c>
      <c r="E549" s="223" t="s">
        <v>1</v>
      </c>
      <c r="F549" s="224" t="s">
        <v>865</v>
      </c>
      <c r="G549" s="222"/>
      <c r="H549" s="225">
        <v>3.4340000000000002</v>
      </c>
      <c r="I549" s="226"/>
      <c r="J549" s="222"/>
      <c r="K549" s="222"/>
      <c r="L549" s="227"/>
      <c r="M549" s="228"/>
      <c r="N549" s="229"/>
      <c r="O549" s="229"/>
      <c r="P549" s="229"/>
      <c r="Q549" s="229"/>
      <c r="R549" s="229"/>
      <c r="S549" s="229"/>
      <c r="T549" s="230"/>
      <c r="AT549" s="231" t="s">
        <v>175</v>
      </c>
      <c r="AU549" s="231" t="s">
        <v>88</v>
      </c>
      <c r="AV549" s="13" t="s">
        <v>88</v>
      </c>
      <c r="AW549" s="13" t="s">
        <v>33</v>
      </c>
      <c r="AX549" s="13" t="s">
        <v>86</v>
      </c>
      <c r="AY549" s="231" t="s">
        <v>164</v>
      </c>
    </row>
    <row r="550" spans="1:65" s="13" customFormat="1" ht="11.25">
      <c r="B550" s="221"/>
      <c r="C550" s="222"/>
      <c r="D550" s="217" t="s">
        <v>175</v>
      </c>
      <c r="E550" s="222"/>
      <c r="F550" s="224" t="s">
        <v>866</v>
      </c>
      <c r="G550" s="222"/>
      <c r="H550" s="225">
        <v>3.6059999999999999</v>
      </c>
      <c r="I550" s="226"/>
      <c r="J550" s="222"/>
      <c r="K550" s="222"/>
      <c r="L550" s="227"/>
      <c r="M550" s="228"/>
      <c r="N550" s="229"/>
      <c r="O550" s="229"/>
      <c r="P550" s="229"/>
      <c r="Q550" s="229"/>
      <c r="R550" s="229"/>
      <c r="S550" s="229"/>
      <c r="T550" s="230"/>
      <c r="AT550" s="231" t="s">
        <v>175</v>
      </c>
      <c r="AU550" s="231" t="s">
        <v>88</v>
      </c>
      <c r="AV550" s="13" t="s">
        <v>88</v>
      </c>
      <c r="AW550" s="13" t="s">
        <v>4</v>
      </c>
      <c r="AX550" s="13" t="s">
        <v>86</v>
      </c>
      <c r="AY550" s="231" t="s">
        <v>164</v>
      </c>
    </row>
    <row r="551" spans="1:65" s="2" customFormat="1" ht="36" customHeight="1">
      <c r="A551" s="35"/>
      <c r="B551" s="36"/>
      <c r="C551" s="204" t="s">
        <v>867</v>
      </c>
      <c r="D551" s="204" t="s">
        <v>166</v>
      </c>
      <c r="E551" s="205" t="s">
        <v>868</v>
      </c>
      <c r="F551" s="206" t="s">
        <v>869</v>
      </c>
      <c r="G551" s="207" t="s">
        <v>169</v>
      </c>
      <c r="H551" s="208">
        <v>8.0809999999999995</v>
      </c>
      <c r="I551" s="209"/>
      <c r="J551" s="210">
        <f>ROUND(I551*H551,2)</f>
        <v>0</v>
      </c>
      <c r="K551" s="206" t="s">
        <v>170</v>
      </c>
      <c r="L551" s="40"/>
      <c r="M551" s="211" t="s">
        <v>1</v>
      </c>
      <c r="N551" s="212" t="s">
        <v>43</v>
      </c>
      <c r="O551" s="72"/>
      <c r="P551" s="213">
        <f>O551*H551</f>
        <v>0</v>
      </c>
      <c r="Q551" s="213">
        <v>2.3369999999999998E-2</v>
      </c>
      <c r="R551" s="213">
        <f>Q551*H551</f>
        <v>0.18885296999999998</v>
      </c>
      <c r="S551" s="213">
        <v>0</v>
      </c>
      <c r="T551" s="214">
        <f>S551*H551</f>
        <v>0</v>
      </c>
      <c r="U551" s="35"/>
      <c r="V551" s="35"/>
      <c r="W551" s="35"/>
      <c r="X551" s="35"/>
      <c r="Y551" s="35"/>
      <c r="Z551" s="35"/>
      <c r="AA551" s="35"/>
      <c r="AB551" s="35"/>
      <c r="AC551" s="35"/>
      <c r="AD551" s="35"/>
      <c r="AE551" s="35"/>
      <c r="AR551" s="215" t="s">
        <v>269</v>
      </c>
      <c r="AT551" s="215" t="s">
        <v>166</v>
      </c>
      <c r="AU551" s="215" t="s">
        <v>88</v>
      </c>
      <c r="AY551" s="18" t="s">
        <v>164</v>
      </c>
      <c r="BE551" s="216">
        <f>IF(N551="základní",J551,0)</f>
        <v>0</v>
      </c>
      <c r="BF551" s="216">
        <f>IF(N551="snížená",J551,0)</f>
        <v>0</v>
      </c>
      <c r="BG551" s="216">
        <f>IF(N551="zákl. přenesená",J551,0)</f>
        <v>0</v>
      </c>
      <c r="BH551" s="216">
        <f>IF(N551="sníž. přenesená",J551,0)</f>
        <v>0</v>
      </c>
      <c r="BI551" s="216">
        <f>IF(N551="nulová",J551,0)</f>
        <v>0</v>
      </c>
      <c r="BJ551" s="18" t="s">
        <v>86</v>
      </c>
      <c r="BK551" s="216">
        <f>ROUND(I551*H551,2)</f>
        <v>0</v>
      </c>
      <c r="BL551" s="18" t="s">
        <v>269</v>
      </c>
      <c r="BM551" s="215" t="s">
        <v>870</v>
      </c>
    </row>
    <row r="552" spans="1:65" s="2" customFormat="1" ht="68.25">
      <c r="A552" s="35"/>
      <c r="B552" s="36"/>
      <c r="C552" s="37"/>
      <c r="D552" s="217" t="s">
        <v>173</v>
      </c>
      <c r="E552" s="37"/>
      <c r="F552" s="218" t="s">
        <v>871</v>
      </c>
      <c r="G552" s="37"/>
      <c r="H552" s="37"/>
      <c r="I552" s="116"/>
      <c r="J552" s="37"/>
      <c r="K552" s="37"/>
      <c r="L552" s="40"/>
      <c r="M552" s="219"/>
      <c r="N552" s="220"/>
      <c r="O552" s="72"/>
      <c r="P552" s="72"/>
      <c r="Q552" s="72"/>
      <c r="R552" s="72"/>
      <c r="S552" s="72"/>
      <c r="T552" s="73"/>
      <c r="U552" s="35"/>
      <c r="V552" s="35"/>
      <c r="W552" s="35"/>
      <c r="X552" s="35"/>
      <c r="Y552" s="35"/>
      <c r="Z552" s="35"/>
      <c r="AA552" s="35"/>
      <c r="AB552" s="35"/>
      <c r="AC552" s="35"/>
      <c r="AD552" s="35"/>
      <c r="AE552" s="35"/>
      <c r="AT552" s="18" t="s">
        <v>173</v>
      </c>
      <c r="AU552" s="18" t="s">
        <v>88</v>
      </c>
    </row>
    <row r="553" spans="1:65" s="13" customFormat="1" ht="11.25">
      <c r="B553" s="221"/>
      <c r="C553" s="222"/>
      <c r="D553" s="217" t="s">
        <v>175</v>
      </c>
      <c r="E553" s="223" t="s">
        <v>1</v>
      </c>
      <c r="F553" s="224" t="s">
        <v>872</v>
      </c>
      <c r="G553" s="222"/>
      <c r="H553" s="225">
        <v>8.0809999999999995</v>
      </c>
      <c r="I553" s="226"/>
      <c r="J553" s="222"/>
      <c r="K553" s="222"/>
      <c r="L553" s="227"/>
      <c r="M553" s="228"/>
      <c r="N553" s="229"/>
      <c r="O553" s="229"/>
      <c r="P553" s="229"/>
      <c r="Q553" s="229"/>
      <c r="R553" s="229"/>
      <c r="S553" s="229"/>
      <c r="T553" s="230"/>
      <c r="AT553" s="231" t="s">
        <v>175</v>
      </c>
      <c r="AU553" s="231" t="s">
        <v>88</v>
      </c>
      <c r="AV553" s="13" t="s">
        <v>88</v>
      </c>
      <c r="AW553" s="13" t="s">
        <v>33</v>
      </c>
      <c r="AX553" s="13" t="s">
        <v>86</v>
      </c>
      <c r="AY553" s="231" t="s">
        <v>164</v>
      </c>
    </row>
    <row r="554" spans="1:65" s="2" customFormat="1" ht="36" customHeight="1">
      <c r="A554" s="35"/>
      <c r="B554" s="36"/>
      <c r="C554" s="204" t="s">
        <v>873</v>
      </c>
      <c r="D554" s="204" t="s">
        <v>166</v>
      </c>
      <c r="E554" s="205" t="s">
        <v>874</v>
      </c>
      <c r="F554" s="206" t="s">
        <v>875</v>
      </c>
      <c r="G554" s="207" t="s">
        <v>243</v>
      </c>
      <c r="H554" s="208">
        <v>4.633</v>
      </c>
      <c r="I554" s="209"/>
      <c r="J554" s="210">
        <f>ROUND(I554*H554,2)</f>
        <v>0</v>
      </c>
      <c r="K554" s="206" t="s">
        <v>170</v>
      </c>
      <c r="L554" s="40"/>
      <c r="M554" s="211" t="s">
        <v>1</v>
      </c>
      <c r="N554" s="212" t="s">
        <v>43</v>
      </c>
      <c r="O554" s="72"/>
      <c r="P554" s="213">
        <f>O554*H554</f>
        <v>0</v>
      </c>
      <c r="Q554" s="213">
        <v>0</v>
      </c>
      <c r="R554" s="213">
        <f>Q554*H554</f>
        <v>0</v>
      </c>
      <c r="S554" s="213">
        <v>0</v>
      </c>
      <c r="T554" s="214">
        <f>S554*H554</f>
        <v>0</v>
      </c>
      <c r="U554" s="35"/>
      <c r="V554" s="35"/>
      <c r="W554" s="35"/>
      <c r="X554" s="35"/>
      <c r="Y554" s="35"/>
      <c r="Z554" s="35"/>
      <c r="AA554" s="35"/>
      <c r="AB554" s="35"/>
      <c r="AC554" s="35"/>
      <c r="AD554" s="35"/>
      <c r="AE554" s="35"/>
      <c r="AR554" s="215" t="s">
        <v>269</v>
      </c>
      <c r="AT554" s="215" t="s">
        <v>166</v>
      </c>
      <c r="AU554" s="215" t="s">
        <v>88</v>
      </c>
      <c r="AY554" s="18" t="s">
        <v>164</v>
      </c>
      <c r="BE554" s="216">
        <f>IF(N554="základní",J554,0)</f>
        <v>0</v>
      </c>
      <c r="BF554" s="216">
        <f>IF(N554="snížená",J554,0)</f>
        <v>0</v>
      </c>
      <c r="BG554" s="216">
        <f>IF(N554="zákl. přenesená",J554,0)</f>
        <v>0</v>
      </c>
      <c r="BH554" s="216">
        <f>IF(N554="sníž. přenesená",J554,0)</f>
        <v>0</v>
      </c>
      <c r="BI554" s="216">
        <f>IF(N554="nulová",J554,0)</f>
        <v>0</v>
      </c>
      <c r="BJ554" s="18" t="s">
        <v>86</v>
      </c>
      <c r="BK554" s="216">
        <f>ROUND(I554*H554,2)</f>
        <v>0</v>
      </c>
      <c r="BL554" s="18" t="s">
        <v>269</v>
      </c>
      <c r="BM554" s="215" t="s">
        <v>876</v>
      </c>
    </row>
    <row r="555" spans="1:65" s="2" customFormat="1" ht="107.25">
      <c r="A555" s="35"/>
      <c r="B555" s="36"/>
      <c r="C555" s="37"/>
      <c r="D555" s="217" t="s">
        <v>173</v>
      </c>
      <c r="E555" s="37"/>
      <c r="F555" s="218" t="s">
        <v>725</v>
      </c>
      <c r="G555" s="37"/>
      <c r="H555" s="37"/>
      <c r="I555" s="116"/>
      <c r="J555" s="37"/>
      <c r="K555" s="37"/>
      <c r="L555" s="40"/>
      <c r="M555" s="219"/>
      <c r="N555" s="220"/>
      <c r="O555" s="72"/>
      <c r="P555" s="72"/>
      <c r="Q555" s="72"/>
      <c r="R555" s="72"/>
      <c r="S555" s="72"/>
      <c r="T555" s="73"/>
      <c r="U555" s="35"/>
      <c r="V555" s="35"/>
      <c r="W555" s="35"/>
      <c r="X555" s="35"/>
      <c r="Y555" s="35"/>
      <c r="Z555" s="35"/>
      <c r="AA555" s="35"/>
      <c r="AB555" s="35"/>
      <c r="AC555" s="35"/>
      <c r="AD555" s="35"/>
      <c r="AE555" s="35"/>
      <c r="AT555" s="18" t="s">
        <v>173</v>
      </c>
      <c r="AU555" s="18" t="s">
        <v>88</v>
      </c>
    </row>
    <row r="556" spans="1:65" s="2" customFormat="1" ht="48" customHeight="1">
      <c r="A556" s="35"/>
      <c r="B556" s="36"/>
      <c r="C556" s="204" t="s">
        <v>877</v>
      </c>
      <c r="D556" s="204" t="s">
        <v>166</v>
      </c>
      <c r="E556" s="205" t="s">
        <v>878</v>
      </c>
      <c r="F556" s="206" t="s">
        <v>879</v>
      </c>
      <c r="G556" s="207" t="s">
        <v>243</v>
      </c>
      <c r="H556" s="208">
        <v>4.633</v>
      </c>
      <c r="I556" s="209"/>
      <c r="J556" s="210">
        <f>ROUND(I556*H556,2)</f>
        <v>0</v>
      </c>
      <c r="K556" s="206" t="s">
        <v>170</v>
      </c>
      <c r="L556" s="40"/>
      <c r="M556" s="211" t="s">
        <v>1</v>
      </c>
      <c r="N556" s="212" t="s">
        <v>43</v>
      </c>
      <c r="O556" s="72"/>
      <c r="P556" s="213">
        <f>O556*H556</f>
        <v>0</v>
      </c>
      <c r="Q556" s="213">
        <v>0</v>
      </c>
      <c r="R556" s="213">
        <f>Q556*H556</f>
        <v>0</v>
      </c>
      <c r="S556" s="213">
        <v>0</v>
      </c>
      <c r="T556" s="214">
        <f>S556*H556</f>
        <v>0</v>
      </c>
      <c r="U556" s="35"/>
      <c r="V556" s="35"/>
      <c r="W556" s="35"/>
      <c r="X556" s="35"/>
      <c r="Y556" s="35"/>
      <c r="Z556" s="35"/>
      <c r="AA556" s="35"/>
      <c r="AB556" s="35"/>
      <c r="AC556" s="35"/>
      <c r="AD556" s="35"/>
      <c r="AE556" s="35"/>
      <c r="AR556" s="215" t="s">
        <v>269</v>
      </c>
      <c r="AT556" s="215" t="s">
        <v>166</v>
      </c>
      <c r="AU556" s="215" t="s">
        <v>88</v>
      </c>
      <c r="AY556" s="18" t="s">
        <v>164</v>
      </c>
      <c r="BE556" s="216">
        <f>IF(N556="základní",J556,0)</f>
        <v>0</v>
      </c>
      <c r="BF556" s="216">
        <f>IF(N556="snížená",J556,0)</f>
        <v>0</v>
      </c>
      <c r="BG556" s="216">
        <f>IF(N556="zákl. přenesená",J556,0)</f>
        <v>0</v>
      </c>
      <c r="BH556" s="216">
        <f>IF(N556="sníž. přenesená",J556,0)</f>
        <v>0</v>
      </c>
      <c r="BI556" s="216">
        <f>IF(N556="nulová",J556,0)</f>
        <v>0</v>
      </c>
      <c r="BJ556" s="18" t="s">
        <v>86</v>
      </c>
      <c r="BK556" s="216">
        <f>ROUND(I556*H556,2)</f>
        <v>0</v>
      </c>
      <c r="BL556" s="18" t="s">
        <v>269</v>
      </c>
      <c r="BM556" s="215" t="s">
        <v>880</v>
      </c>
    </row>
    <row r="557" spans="1:65" s="2" customFormat="1" ht="107.25">
      <c r="A557" s="35"/>
      <c r="B557" s="36"/>
      <c r="C557" s="37"/>
      <c r="D557" s="217" t="s">
        <v>173</v>
      </c>
      <c r="E557" s="37"/>
      <c r="F557" s="218" t="s">
        <v>725</v>
      </c>
      <c r="G557" s="37"/>
      <c r="H557" s="37"/>
      <c r="I557" s="116"/>
      <c r="J557" s="37"/>
      <c r="K557" s="37"/>
      <c r="L557" s="40"/>
      <c r="M557" s="219"/>
      <c r="N557" s="220"/>
      <c r="O557" s="72"/>
      <c r="P557" s="72"/>
      <c r="Q557" s="72"/>
      <c r="R557" s="72"/>
      <c r="S557" s="72"/>
      <c r="T557" s="73"/>
      <c r="U557" s="35"/>
      <c r="V557" s="35"/>
      <c r="W557" s="35"/>
      <c r="X557" s="35"/>
      <c r="Y557" s="35"/>
      <c r="Z557" s="35"/>
      <c r="AA557" s="35"/>
      <c r="AB557" s="35"/>
      <c r="AC557" s="35"/>
      <c r="AD557" s="35"/>
      <c r="AE557" s="35"/>
      <c r="AT557" s="18" t="s">
        <v>173</v>
      </c>
      <c r="AU557" s="18" t="s">
        <v>88</v>
      </c>
    </row>
    <row r="558" spans="1:65" s="12" customFormat="1" ht="22.9" customHeight="1">
      <c r="B558" s="188"/>
      <c r="C558" s="189"/>
      <c r="D558" s="190" t="s">
        <v>77</v>
      </c>
      <c r="E558" s="202" t="s">
        <v>881</v>
      </c>
      <c r="F558" s="202" t="s">
        <v>882</v>
      </c>
      <c r="G558" s="189"/>
      <c r="H558" s="189"/>
      <c r="I558" s="192"/>
      <c r="J558" s="203">
        <f>BK558</f>
        <v>0</v>
      </c>
      <c r="K558" s="189"/>
      <c r="L558" s="194"/>
      <c r="M558" s="195"/>
      <c r="N558" s="196"/>
      <c r="O558" s="196"/>
      <c r="P558" s="197">
        <f>SUM(P559:P628)</f>
        <v>0</v>
      </c>
      <c r="Q558" s="196"/>
      <c r="R558" s="197">
        <f>SUM(R559:R628)</f>
        <v>0.75974619999999993</v>
      </c>
      <c r="S558" s="196"/>
      <c r="T558" s="198">
        <f>SUM(T559:T628)</f>
        <v>0</v>
      </c>
      <c r="AR558" s="199" t="s">
        <v>88</v>
      </c>
      <c r="AT558" s="200" t="s">
        <v>77</v>
      </c>
      <c r="AU558" s="200" t="s">
        <v>86</v>
      </c>
      <c r="AY558" s="199" t="s">
        <v>164</v>
      </c>
      <c r="BK558" s="201">
        <f>SUM(BK559:BK628)</f>
        <v>0</v>
      </c>
    </row>
    <row r="559" spans="1:65" s="2" customFormat="1" ht="72" customHeight="1">
      <c r="A559" s="35"/>
      <c r="B559" s="36"/>
      <c r="C559" s="204" t="s">
        <v>883</v>
      </c>
      <c r="D559" s="204" t="s">
        <v>166</v>
      </c>
      <c r="E559" s="205" t="s">
        <v>884</v>
      </c>
      <c r="F559" s="206" t="s">
        <v>885</v>
      </c>
      <c r="G559" s="207" t="s">
        <v>255</v>
      </c>
      <c r="H559" s="208">
        <v>5.8</v>
      </c>
      <c r="I559" s="209"/>
      <c r="J559" s="210">
        <f>ROUND(I559*H559,2)</f>
        <v>0</v>
      </c>
      <c r="K559" s="206" t="s">
        <v>170</v>
      </c>
      <c r="L559" s="40"/>
      <c r="M559" s="211" t="s">
        <v>1</v>
      </c>
      <c r="N559" s="212" t="s">
        <v>43</v>
      </c>
      <c r="O559" s="72"/>
      <c r="P559" s="213">
        <f>O559*H559</f>
        <v>0</v>
      </c>
      <c r="Q559" s="213">
        <v>4.7789999999999999E-2</v>
      </c>
      <c r="R559" s="213">
        <f>Q559*H559</f>
        <v>0.27718199999999998</v>
      </c>
      <c r="S559" s="213">
        <v>0</v>
      </c>
      <c r="T559" s="214">
        <f>S559*H559</f>
        <v>0</v>
      </c>
      <c r="U559" s="35"/>
      <c r="V559" s="35"/>
      <c r="W559" s="35"/>
      <c r="X559" s="35"/>
      <c r="Y559" s="35"/>
      <c r="Z559" s="35"/>
      <c r="AA559" s="35"/>
      <c r="AB559" s="35"/>
      <c r="AC559" s="35"/>
      <c r="AD559" s="35"/>
      <c r="AE559" s="35"/>
      <c r="AR559" s="215" t="s">
        <v>269</v>
      </c>
      <c r="AT559" s="215" t="s">
        <v>166</v>
      </c>
      <c r="AU559" s="215" t="s">
        <v>88</v>
      </c>
      <c r="AY559" s="18" t="s">
        <v>164</v>
      </c>
      <c r="BE559" s="216">
        <f>IF(N559="základní",J559,0)</f>
        <v>0</v>
      </c>
      <c r="BF559" s="216">
        <f>IF(N559="snížená",J559,0)</f>
        <v>0</v>
      </c>
      <c r="BG559" s="216">
        <f>IF(N559="zákl. přenesená",J559,0)</f>
        <v>0</v>
      </c>
      <c r="BH559" s="216">
        <f>IF(N559="sníž. přenesená",J559,0)</f>
        <v>0</v>
      </c>
      <c r="BI559" s="216">
        <f>IF(N559="nulová",J559,0)</f>
        <v>0</v>
      </c>
      <c r="BJ559" s="18" t="s">
        <v>86</v>
      </c>
      <c r="BK559" s="216">
        <f>ROUND(I559*H559,2)</f>
        <v>0</v>
      </c>
      <c r="BL559" s="18" t="s">
        <v>269</v>
      </c>
      <c r="BM559" s="215" t="s">
        <v>886</v>
      </c>
    </row>
    <row r="560" spans="1:65" s="2" customFormat="1" ht="136.5">
      <c r="A560" s="35"/>
      <c r="B560" s="36"/>
      <c r="C560" s="37"/>
      <c r="D560" s="217" t="s">
        <v>173</v>
      </c>
      <c r="E560" s="37"/>
      <c r="F560" s="218" t="s">
        <v>887</v>
      </c>
      <c r="G560" s="37"/>
      <c r="H560" s="37"/>
      <c r="I560" s="116"/>
      <c r="J560" s="37"/>
      <c r="K560" s="37"/>
      <c r="L560" s="40"/>
      <c r="M560" s="219"/>
      <c r="N560" s="220"/>
      <c r="O560" s="72"/>
      <c r="P560" s="72"/>
      <c r="Q560" s="72"/>
      <c r="R560" s="72"/>
      <c r="S560" s="72"/>
      <c r="T560" s="73"/>
      <c r="U560" s="35"/>
      <c r="V560" s="35"/>
      <c r="W560" s="35"/>
      <c r="X560" s="35"/>
      <c r="Y560" s="35"/>
      <c r="Z560" s="35"/>
      <c r="AA560" s="35"/>
      <c r="AB560" s="35"/>
      <c r="AC560" s="35"/>
      <c r="AD560" s="35"/>
      <c r="AE560" s="35"/>
      <c r="AT560" s="18" t="s">
        <v>173</v>
      </c>
      <c r="AU560" s="18" t="s">
        <v>88</v>
      </c>
    </row>
    <row r="561" spans="1:65" s="14" customFormat="1" ht="11.25">
      <c r="B561" s="232"/>
      <c r="C561" s="233"/>
      <c r="D561" s="217" t="s">
        <v>175</v>
      </c>
      <c r="E561" s="234" t="s">
        <v>1</v>
      </c>
      <c r="F561" s="235" t="s">
        <v>888</v>
      </c>
      <c r="G561" s="233"/>
      <c r="H561" s="234" t="s">
        <v>1</v>
      </c>
      <c r="I561" s="236"/>
      <c r="J561" s="233"/>
      <c r="K561" s="233"/>
      <c r="L561" s="237"/>
      <c r="M561" s="238"/>
      <c r="N561" s="239"/>
      <c r="O561" s="239"/>
      <c r="P561" s="239"/>
      <c r="Q561" s="239"/>
      <c r="R561" s="239"/>
      <c r="S561" s="239"/>
      <c r="T561" s="240"/>
      <c r="AT561" s="241" t="s">
        <v>175</v>
      </c>
      <c r="AU561" s="241" t="s">
        <v>88</v>
      </c>
      <c r="AV561" s="14" t="s">
        <v>86</v>
      </c>
      <c r="AW561" s="14" t="s">
        <v>33</v>
      </c>
      <c r="AX561" s="14" t="s">
        <v>78</v>
      </c>
      <c r="AY561" s="241" t="s">
        <v>164</v>
      </c>
    </row>
    <row r="562" spans="1:65" s="13" customFormat="1" ht="11.25">
      <c r="B562" s="221"/>
      <c r="C562" s="222"/>
      <c r="D562" s="217" t="s">
        <v>175</v>
      </c>
      <c r="E562" s="223" t="s">
        <v>1</v>
      </c>
      <c r="F562" s="224" t="s">
        <v>889</v>
      </c>
      <c r="G562" s="222"/>
      <c r="H562" s="225">
        <v>5.8</v>
      </c>
      <c r="I562" s="226"/>
      <c r="J562" s="222"/>
      <c r="K562" s="222"/>
      <c r="L562" s="227"/>
      <c r="M562" s="228"/>
      <c r="N562" s="229"/>
      <c r="O562" s="229"/>
      <c r="P562" s="229"/>
      <c r="Q562" s="229"/>
      <c r="R562" s="229"/>
      <c r="S562" s="229"/>
      <c r="T562" s="230"/>
      <c r="AT562" s="231" t="s">
        <v>175</v>
      </c>
      <c r="AU562" s="231" t="s">
        <v>88</v>
      </c>
      <c r="AV562" s="13" t="s">
        <v>88</v>
      </c>
      <c r="AW562" s="13" t="s">
        <v>33</v>
      </c>
      <c r="AX562" s="13" t="s">
        <v>86</v>
      </c>
      <c r="AY562" s="231" t="s">
        <v>164</v>
      </c>
    </row>
    <row r="563" spans="1:65" s="2" customFormat="1" ht="60" customHeight="1">
      <c r="A563" s="35"/>
      <c r="B563" s="36"/>
      <c r="C563" s="204" t="s">
        <v>890</v>
      </c>
      <c r="D563" s="204" t="s">
        <v>166</v>
      </c>
      <c r="E563" s="205" t="s">
        <v>891</v>
      </c>
      <c r="F563" s="206" t="s">
        <v>892</v>
      </c>
      <c r="G563" s="207" t="s">
        <v>255</v>
      </c>
      <c r="H563" s="208">
        <v>9.7249999999999996</v>
      </c>
      <c r="I563" s="209"/>
      <c r="J563" s="210">
        <f>ROUND(I563*H563,2)</f>
        <v>0</v>
      </c>
      <c r="K563" s="206" t="s">
        <v>170</v>
      </c>
      <c r="L563" s="40"/>
      <c r="M563" s="211" t="s">
        <v>1</v>
      </c>
      <c r="N563" s="212" t="s">
        <v>43</v>
      </c>
      <c r="O563" s="72"/>
      <c r="P563" s="213">
        <f>O563*H563</f>
        <v>0</v>
      </c>
      <c r="Q563" s="213">
        <v>2.777E-2</v>
      </c>
      <c r="R563" s="213">
        <f>Q563*H563</f>
        <v>0.27006324999999998</v>
      </c>
      <c r="S563" s="213">
        <v>0</v>
      </c>
      <c r="T563" s="214">
        <f>S563*H563</f>
        <v>0</v>
      </c>
      <c r="U563" s="35"/>
      <c r="V563" s="35"/>
      <c r="W563" s="35"/>
      <c r="X563" s="35"/>
      <c r="Y563" s="35"/>
      <c r="Z563" s="35"/>
      <c r="AA563" s="35"/>
      <c r="AB563" s="35"/>
      <c r="AC563" s="35"/>
      <c r="AD563" s="35"/>
      <c r="AE563" s="35"/>
      <c r="AR563" s="215" t="s">
        <v>269</v>
      </c>
      <c r="AT563" s="215" t="s">
        <v>166</v>
      </c>
      <c r="AU563" s="215" t="s">
        <v>88</v>
      </c>
      <c r="AY563" s="18" t="s">
        <v>164</v>
      </c>
      <c r="BE563" s="216">
        <f>IF(N563="základní",J563,0)</f>
        <v>0</v>
      </c>
      <c r="BF563" s="216">
        <f>IF(N563="snížená",J563,0)</f>
        <v>0</v>
      </c>
      <c r="BG563" s="216">
        <f>IF(N563="zákl. přenesená",J563,0)</f>
        <v>0</v>
      </c>
      <c r="BH563" s="216">
        <f>IF(N563="sníž. přenesená",J563,0)</f>
        <v>0</v>
      </c>
      <c r="BI563" s="216">
        <f>IF(N563="nulová",J563,0)</f>
        <v>0</v>
      </c>
      <c r="BJ563" s="18" t="s">
        <v>86</v>
      </c>
      <c r="BK563" s="216">
        <f>ROUND(I563*H563,2)</f>
        <v>0</v>
      </c>
      <c r="BL563" s="18" t="s">
        <v>269</v>
      </c>
      <c r="BM563" s="215" t="s">
        <v>893</v>
      </c>
    </row>
    <row r="564" spans="1:65" s="2" customFormat="1" ht="156">
      <c r="A564" s="35"/>
      <c r="B564" s="36"/>
      <c r="C564" s="37"/>
      <c r="D564" s="217" t="s">
        <v>173</v>
      </c>
      <c r="E564" s="37"/>
      <c r="F564" s="218" t="s">
        <v>894</v>
      </c>
      <c r="G564" s="37"/>
      <c r="H564" s="37"/>
      <c r="I564" s="116"/>
      <c r="J564" s="37"/>
      <c r="K564" s="37"/>
      <c r="L564" s="40"/>
      <c r="M564" s="219"/>
      <c r="N564" s="220"/>
      <c r="O564" s="72"/>
      <c r="P564" s="72"/>
      <c r="Q564" s="72"/>
      <c r="R564" s="72"/>
      <c r="S564" s="72"/>
      <c r="T564" s="73"/>
      <c r="U564" s="35"/>
      <c r="V564" s="35"/>
      <c r="W564" s="35"/>
      <c r="X564" s="35"/>
      <c r="Y564" s="35"/>
      <c r="Z564" s="35"/>
      <c r="AA564" s="35"/>
      <c r="AB564" s="35"/>
      <c r="AC564" s="35"/>
      <c r="AD564" s="35"/>
      <c r="AE564" s="35"/>
      <c r="AT564" s="18" t="s">
        <v>173</v>
      </c>
      <c r="AU564" s="18" t="s">
        <v>88</v>
      </c>
    </row>
    <row r="565" spans="1:65" s="14" customFormat="1" ht="11.25">
      <c r="B565" s="232"/>
      <c r="C565" s="233"/>
      <c r="D565" s="217" t="s">
        <v>175</v>
      </c>
      <c r="E565" s="234" t="s">
        <v>1</v>
      </c>
      <c r="F565" s="235" t="s">
        <v>895</v>
      </c>
      <c r="G565" s="233"/>
      <c r="H565" s="234" t="s">
        <v>1</v>
      </c>
      <c r="I565" s="236"/>
      <c r="J565" s="233"/>
      <c r="K565" s="233"/>
      <c r="L565" s="237"/>
      <c r="M565" s="238"/>
      <c r="N565" s="239"/>
      <c r="O565" s="239"/>
      <c r="P565" s="239"/>
      <c r="Q565" s="239"/>
      <c r="R565" s="239"/>
      <c r="S565" s="239"/>
      <c r="T565" s="240"/>
      <c r="AT565" s="241" t="s">
        <v>175</v>
      </c>
      <c r="AU565" s="241" t="s">
        <v>88</v>
      </c>
      <c r="AV565" s="14" t="s">
        <v>86</v>
      </c>
      <c r="AW565" s="14" t="s">
        <v>33</v>
      </c>
      <c r="AX565" s="14" t="s">
        <v>78</v>
      </c>
      <c r="AY565" s="241" t="s">
        <v>164</v>
      </c>
    </row>
    <row r="566" spans="1:65" s="13" customFormat="1" ht="11.25">
      <c r="B566" s="221"/>
      <c r="C566" s="222"/>
      <c r="D566" s="217" t="s">
        <v>175</v>
      </c>
      <c r="E566" s="223" t="s">
        <v>1</v>
      </c>
      <c r="F566" s="224" t="s">
        <v>896</v>
      </c>
      <c r="G566" s="222"/>
      <c r="H566" s="225">
        <v>3.105</v>
      </c>
      <c r="I566" s="226"/>
      <c r="J566" s="222"/>
      <c r="K566" s="222"/>
      <c r="L566" s="227"/>
      <c r="M566" s="228"/>
      <c r="N566" s="229"/>
      <c r="O566" s="229"/>
      <c r="P566" s="229"/>
      <c r="Q566" s="229"/>
      <c r="R566" s="229"/>
      <c r="S566" s="229"/>
      <c r="T566" s="230"/>
      <c r="AT566" s="231" t="s">
        <v>175</v>
      </c>
      <c r="AU566" s="231" t="s">
        <v>88</v>
      </c>
      <c r="AV566" s="13" t="s">
        <v>88</v>
      </c>
      <c r="AW566" s="13" t="s">
        <v>33</v>
      </c>
      <c r="AX566" s="13" t="s">
        <v>78</v>
      </c>
      <c r="AY566" s="231" t="s">
        <v>164</v>
      </c>
    </row>
    <row r="567" spans="1:65" s="14" customFormat="1" ht="11.25">
      <c r="B567" s="232"/>
      <c r="C567" s="233"/>
      <c r="D567" s="217" t="s">
        <v>175</v>
      </c>
      <c r="E567" s="234" t="s">
        <v>1</v>
      </c>
      <c r="F567" s="235" t="s">
        <v>897</v>
      </c>
      <c r="G567" s="233"/>
      <c r="H567" s="234" t="s">
        <v>1</v>
      </c>
      <c r="I567" s="236"/>
      <c r="J567" s="233"/>
      <c r="K567" s="233"/>
      <c r="L567" s="237"/>
      <c r="M567" s="238"/>
      <c r="N567" s="239"/>
      <c r="O567" s="239"/>
      <c r="P567" s="239"/>
      <c r="Q567" s="239"/>
      <c r="R567" s="239"/>
      <c r="S567" s="239"/>
      <c r="T567" s="240"/>
      <c r="AT567" s="241" t="s">
        <v>175</v>
      </c>
      <c r="AU567" s="241" t="s">
        <v>88</v>
      </c>
      <c r="AV567" s="14" t="s">
        <v>86</v>
      </c>
      <c r="AW567" s="14" t="s">
        <v>33</v>
      </c>
      <c r="AX567" s="14" t="s">
        <v>78</v>
      </c>
      <c r="AY567" s="241" t="s">
        <v>164</v>
      </c>
    </row>
    <row r="568" spans="1:65" s="13" customFormat="1" ht="11.25">
      <c r="B568" s="221"/>
      <c r="C568" s="222"/>
      <c r="D568" s="217" t="s">
        <v>175</v>
      </c>
      <c r="E568" s="223" t="s">
        <v>1</v>
      </c>
      <c r="F568" s="224" t="s">
        <v>898</v>
      </c>
      <c r="G568" s="222"/>
      <c r="H568" s="225">
        <v>1.64</v>
      </c>
      <c r="I568" s="226"/>
      <c r="J568" s="222"/>
      <c r="K568" s="222"/>
      <c r="L568" s="227"/>
      <c r="M568" s="228"/>
      <c r="N568" s="229"/>
      <c r="O568" s="229"/>
      <c r="P568" s="229"/>
      <c r="Q568" s="229"/>
      <c r="R568" s="229"/>
      <c r="S568" s="229"/>
      <c r="T568" s="230"/>
      <c r="AT568" s="231" t="s">
        <v>175</v>
      </c>
      <c r="AU568" s="231" t="s">
        <v>88</v>
      </c>
      <c r="AV568" s="13" t="s">
        <v>88</v>
      </c>
      <c r="AW568" s="13" t="s">
        <v>33</v>
      </c>
      <c r="AX568" s="13" t="s">
        <v>78</v>
      </c>
      <c r="AY568" s="231" t="s">
        <v>164</v>
      </c>
    </row>
    <row r="569" spans="1:65" s="13" customFormat="1" ht="11.25">
      <c r="B569" s="221"/>
      <c r="C569" s="222"/>
      <c r="D569" s="217" t="s">
        <v>175</v>
      </c>
      <c r="E569" s="223" t="s">
        <v>1</v>
      </c>
      <c r="F569" s="224" t="s">
        <v>899</v>
      </c>
      <c r="G569" s="222"/>
      <c r="H569" s="225">
        <v>3.15</v>
      </c>
      <c r="I569" s="226"/>
      <c r="J569" s="222"/>
      <c r="K569" s="222"/>
      <c r="L569" s="227"/>
      <c r="M569" s="228"/>
      <c r="N569" s="229"/>
      <c r="O569" s="229"/>
      <c r="P569" s="229"/>
      <c r="Q569" s="229"/>
      <c r="R569" s="229"/>
      <c r="S569" s="229"/>
      <c r="T569" s="230"/>
      <c r="AT569" s="231" t="s">
        <v>175</v>
      </c>
      <c r="AU569" s="231" t="s">
        <v>88</v>
      </c>
      <c r="AV569" s="13" t="s">
        <v>88</v>
      </c>
      <c r="AW569" s="13" t="s">
        <v>33</v>
      </c>
      <c r="AX569" s="13" t="s">
        <v>78</v>
      </c>
      <c r="AY569" s="231" t="s">
        <v>164</v>
      </c>
    </row>
    <row r="570" spans="1:65" s="13" customFormat="1" ht="11.25">
      <c r="B570" s="221"/>
      <c r="C570" s="222"/>
      <c r="D570" s="217" t="s">
        <v>175</v>
      </c>
      <c r="E570" s="223" t="s">
        <v>1</v>
      </c>
      <c r="F570" s="224" t="s">
        <v>900</v>
      </c>
      <c r="G570" s="222"/>
      <c r="H570" s="225">
        <v>1.83</v>
      </c>
      <c r="I570" s="226"/>
      <c r="J570" s="222"/>
      <c r="K570" s="222"/>
      <c r="L570" s="227"/>
      <c r="M570" s="228"/>
      <c r="N570" s="229"/>
      <c r="O570" s="229"/>
      <c r="P570" s="229"/>
      <c r="Q570" s="229"/>
      <c r="R570" s="229"/>
      <c r="S570" s="229"/>
      <c r="T570" s="230"/>
      <c r="AT570" s="231" t="s">
        <v>175</v>
      </c>
      <c r="AU570" s="231" t="s">
        <v>88</v>
      </c>
      <c r="AV570" s="13" t="s">
        <v>88</v>
      </c>
      <c r="AW570" s="13" t="s">
        <v>33</v>
      </c>
      <c r="AX570" s="13" t="s">
        <v>78</v>
      </c>
      <c r="AY570" s="231" t="s">
        <v>164</v>
      </c>
    </row>
    <row r="571" spans="1:65" s="15" customFormat="1" ht="11.25">
      <c r="B571" s="242"/>
      <c r="C571" s="243"/>
      <c r="D571" s="217" t="s">
        <v>175</v>
      </c>
      <c r="E571" s="244" t="s">
        <v>1</v>
      </c>
      <c r="F571" s="245" t="s">
        <v>207</v>
      </c>
      <c r="G571" s="243"/>
      <c r="H571" s="246">
        <v>9.7249999999999996</v>
      </c>
      <c r="I571" s="247"/>
      <c r="J571" s="243"/>
      <c r="K571" s="243"/>
      <c r="L571" s="248"/>
      <c r="M571" s="249"/>
      <c r="N571" s="250"/>
      <c r="O571" s="250"/>
      <c r="P571" s="250"/>
      <c r="Q571" s="250"/>
      <c r="R571" s="250"/>
      <c r="S571" s="250"/>
      <c r="T571" s="251"/>
      <c r="AT571" s="252" t="s">
        <v>175</v>
      </c>
      <c r="AU571" s="252" t="s">
        <v>88</v>
      </c>
      <c r="AV571" s="15" t="s">
        <v>171</v>
      </c>
      <c r="AW571" s="15" t="s">
        <v>33</v>
      </c>
      <c r="AX571" s="15" t="s">
        <v>86</v>
      </c>
      <c r="AY571" s="252" t="s">
        <v>164</v>
      </c>
    </row>
    <row r="572" spans="1:65" s="2" customFormat="1" ht="36" customHeight="1">
      <c r="A572" s="35"/>
      <c r="B572" s="36"/>
      <c r="C572" s="204" t="s">
        <v>901</v>
      </c>
      <c r="D572" s="204" t="s">
        <v>166</v>
      </c>
      <c r="E572" s="205" t="s">
        <v>902</v>
      </c>
      <c r="F572" s="206" t="s">
        <v>903</v>
      </c>
      <c r="G572" s="207" t="s">
        <v>255</v>
      </c>
      <c r="H572" s="208">
        <v>9.7249999999999996</v>
      </c>
      <c r="I572" s="209"/>
      <c r="J572" s="210">
        <f>ROUND(I572*H572,2)</f>
        <v>0</v>
      </c>
      <c r="K572" s="206" t="s">
        <v>170</v>
      </c>
      <c r="L572" s="40"/>
      <c r="M572" s="211" t="s">
        <v>1</v>
      </c>
      <c r="N572" s="212" t="s">
        <v>43</v>
      </c>
      <c r="O572" s="72"/>
      <c r="P572" s="213">
        <f>O572*H572</f>
        <v>0</v>
      </c>
      <c r="Q572" s="213">
        <v>1E-4</v>
      </c>
      <c r="R572" s="213">
        <f>Q572*H572</f>
        <v>9.7250000000000006E-4</v>
      </c>
      <c r="S572" s="213">
        <v>0</v>
      </c>
      <c r="T572" s="214">
        <f>S572*H572</f>
        <v>0</v>
      </c>
      <c r="U572" s="35"/>
      <c r="V572" s="35"/>
      <c r="W572" s="35"/>
      <c r="X572" s="35"/>
      <c r="Y572" s="35"/>
      <c r="Z572" s="35"/>
      <c r="AA572" s="35"/>
      <c r="AB572" s="35"/>
      <c r="AC572" s="35"/>
      <c r="AD572" s="35"/>
      <c r="AE572" s="35"/>
      <c r="AR572" s="215" t="s">
        <v>269</v>
      </c>
      <c r="AT572" s="215" t="s">
        <v>166</v>
      </c>
      <c r="AU572" s="215" t="s">
        <v>88</v>
      </c>
      <c r="AY572" s="18" t="s">
        <v>164</v>
      </c>
      <c r="BE572" s="216">
        <f>IF(N572="základní",J572,0)</f>
        <v>0</v>
      </c>
      <c r="BF572" s="216">
        <f>IF(N572="snížená",J572,0)</f>
        <v>0</v>
      </c>
      <c r="BG572" s="216">
        <f>IF(N572="zákl. přenesená",J572,0)</f>
        <v>0</v>
      </c>
      <c r="BH572" s="216">
        <f>IF(N572="sníž. přenesená",J572,0)</f>
        <v>0</v>
      </c>
      <c r="BI572" s="216">
        <f>IF(N572="nulová",J572,0)</f>
        <v>0</v>
      </c>
      <c r="BJ572" s="18" t="s">
        <v>86</v>
      </c>
      <c r="BK572" s="216">
        <f>ROUND(I572*H572,2)</f>
        <v>0</v>
      </c>
      <c r="BL572" s="18" t="s">
        <v>269</v>
      </c>
      <c r="BM572" s="215" t="s">
        <v>904</v>
      </c>
    </row>
    <row r="573" spans="1:65" s="2" customFormat="1" ht="156">
      <c r="A573" s="35"/>
      <c r="B573" s="36"/>
      <c r="C573" s="37"/>
      <c r="D573" s="217" t="s">
        <v>173</v>
      </c>
      <c r="E573" s="37"/>
      <c r="F573" s="218" t="s">
        <v>894</v>
      </c>
      <c r="G573" s="37"/>
      <c r="H573" s="37"/>
      <c r="I573" s="116"/>
      <c r="J573" s="37"/>
      <c r="K573" s="37"/>
      <c r="L573" s="40"/>
      <c r="M573" s="219"/>
      <c r="N573" s="220"/>
      <c r="O573" s="72"/>
      <c r="P573" s="72"/>
      <c r="Q573" s="72"/>
      <c r="R573" s="72"/>
      <c r="S573" s="72"/>
      <c r="T573" s="73"/>
      <c r="U573" s="35"/>
      <c r="V573" s="35"/>
      <c r="W573" s="35"/>
      <c r="X573" s="35"/>
      <c r="Y573" s="35"/>
      <c r="Z573" s="35"/>
      <c r="AA573" s="35"/>
      <c r="AB573" s="35"/>
      <c r="AC573" s="35"/>
      <c r="AD573" s="35"/>
      <c r="AE573" s="35"/>
      <c r="AT573" s="18" t="s">
        <v>173</v>
      </c>
      <c r="AU573" s="18" t="s">
        <v>88</v>
      </c>
    </row>
    <row r="574" spans="1:65" s="2" customFormat="1" ht="48" customHeight="1">
      <c r="A574" s="35"/>
      <c r="B574" s="36"/>
      <c r="C574" s="204" t="s">
        <v>905</v>
      </c>
      <c r="D574" s="204" t="s">
        <v>166</v>
      </c>
      <c r="E574" s="205" t="s">
        <v>906</v>
      </c>
      <c r="F574" s="206" t="s">
        <v>907</v>
      </c>
      <c r="G574" s="207" t="s">
        <v>262</v>
      </c>
      <c r="H574" s="208">
        <v>5.55</v>
      </c>
      <c r="I574" s="209"/>
      <c r="J574" s="210">
        <f>ROUND(I574*H574,2)</f>
        <v>0</v>
      </c>
      <c r="K574" s="206" t="s">
        <v>170</v>
      </c>
      <c r="L574" s="40"/>
      <c r="M574" s="211" t="s">
        <v>1</v>
      </c>
      <c r="N574" s="212" t="s">
        <v>43</v>
      </c>
      <c r="O574" s="72"/>
      <c r="P574" s="213">
        <f>O574*H574</f>
        <v>0</v>
      </c>
      <c r="Q574" s="213">
        <v>4.0000000000000003E-5</v>
      </c>
      <c r="R574" s="213">
        <f>Q574*H574</f>
        <v>2.22E-4</v>
      </c>
      <c r="S574" s="213">
        <v>0</v>
      </c>
      <c r="T574" s="214">
        <f>S574*H574</f>
        <v>0</v>
      </c>
      <c r="U574" s="35"/>
      <c r="V574" s="35"/>
      <c r="W574" s="35"/>
      <c r="X574" s="35"/>
      <c r="Y574" s="35"/>
      <c r="Z574" s="35"/>
      <c r="AA574" s="35"/>
      <c r="AB574" s="35"/>
      <c r="AC574" s="35"/>
      <c r="AD574" s="35"/>
      <c r="AE574" s="35"/>
      <c r="AR574" s="215" t="s">
        <v>269</v>
      </c>
      <c r="AT574" s="215" t="s">
        <v>166</v>
      </c>
      <c r="AU574" s="215" t="s">
        <v>88</v>
      </c>
      <c r="AY574" s="18" t="s">
        <v>164</v>
      </c>
      <c r="BE574" s="216">
        <f>IF(N574="základní",J574,0)</f>
        <v>0</v>
      </c>
      <c r="BF574" s="216">
        <f>IF(N574="snížená",J574,0)</f>
        <v>0</v>
      </c>
      <c r="BG574" s="216">
        <f>IF(N574="zákl. přenesená",J574,0)</f>
        <v>0</v>
      </c>
      <c r="BH574" s="216">
        <f>IF(N574="sníž. přenesená",J574,0)</f>
        <v>0</v>
      </c>
      <c r="BI574" s="216">
        <f>IF(N574="nulová",J574,0)</f>
        <v>0</v>
      </c>
      <c r="BJ574" s="18" t="s">
        <v>86</v>
      </c>
      <c r="BK574" s="216">
        <f>ROUND(I574*H574,2)</f>
        <v>0</v>
      </c>
      <c r="BL574" s="18" t="s">
        <v>269</v>
      </c>
      <c r="BM574" s="215" t="s">
        <v>908</v>
      </c>
    </row>
    <row r="575" spans="1:65" s="2" customFormat="1" ht="156">
      <c r="A575" s="35"/>
      <c r="B575" s="36"/>
      <c r="C575" s="37"/>
      <c r="D575" s="217" t="s">
        <v>173</v>
      </c>
      <c r="E575" s="37"/>
      <c r="F575" s="218" t="s">
        <v>894</v>
      </c>
      <c r="G575" s="37"/>
      <c r="H575" s="37"/>
      <c r="I575" s="116"/>
      <c r="J575" s="37"/>
      <c r="K575" s="37"/>
      <c r="L575" s="40"/>
      <c r="M575" s="219"/>
      <c r="N575" s="220"/>
      <c r="O575" s="72"/>
      <c r="P575" s="72"/>
      <c r="Q575" s="72"/>
      <c r="R575" s="72"/>
      <c r="S575" s="72"/>
      <c r="T575" s="73"/>
      <c r="U575" s="35"/>
      <c r="V575" s="35"/>
      <c r="W575" s="35"/>
      <c r="X575" s="35"/>
      <c r="Y575" s="35"/>
      <c r="Z575" s="35"/>
      <c r="AA575" s="35"/>
      <c r="AB575" s="35"/>
      <c r="AC575" s="35"/>
      <c r="AD575" s="35"/>
      <c r="AE575" s="35"/>
      <c r="AT575" s="18" t="s">
        <v>173</v>
      </c>
      <c r="AU575" s="18" t="s">
        <v>88</v>
      </c>
    </row>
    <row r="576" spans="1:65" s="13" customFormat="1" ht="11.25">
      <c r="B576" s="221"/>
      <c r="C576" s="222"/>
      <c r="D576" s="217" t="s">
        <v>175</v>
      </c>
      <c r="E576" s="223" t="s">
        <v>1</v>
      </c>
      <c r="F576" s="224" t="s">
        <v>909</v>
      </c>
      <c r="G576" s="222"/>
      <c r="H576" s="225">
        <v>5.55</v>
      </c>
      <c r="I576" s="226"/>
      <c r="J576" s="222"/>
      <c r="K576" s="222"/>
      <c r="L576" s="227"/>
      <c r="M576" s="228"/>
      <c r="N576" s="229"/>
      <c r="O576" s="229"/>
      <c r="P576" s="229"/>
      <c r="Q576" s="229"/>
      <c r="R576" s="229"/>
      <c r="S576" s="229"/>
      <c r="T576" s="230"/>
      <c r="AT576" s="231" t="s">
        <v>175</v>
      </c>
      <c r="AU576" s="231" t="s">
        <v>88</v>
      </c>
      <c r="AV576" s="13" t="s">
        <v>88</v>
      </c>
      <c r="AW576" s="13" t="s">
        <v>33</v>
      </c>
      <c r="AX576" s="13" t="s">
        <v>86</v>
      </c>
      <c r="AY576" s="231" t="s">
        <v>164</v>
      </c>
    </row>
    <row r="577" spans="1:65" s="2" customFormat="1" ht="24" customHeight="1">
      <c r="A577" s="35"/>
      <c r="B577" s="36"/>
      <c r="C577" s="204" t="s">
        <v>910</v>
      </c>
      <c r="D577" s="204" t="s">
        <v>166</v>
      </c>
      <c r="E577" s="205" t="s">
        <v>911</v>
      </c>
      <c r="F577" s="206" t="s">
        <v>912</v>
      </c>
      <c r="G577" s="207" t="s">
        <v>255</v>
      </c>
      <c r="H577" s="208">
        <v>9.7249999999999996</v>
      </c>
      <c r="I577" s="209"/>
      <c r="J577" s="210">
        <f>ROUND(I577*H577,2)</f>
        <v>0</v>
      </c>
      <c r="K577" s="206" t="s">
        <v>170</v>
      </c>
      <c r="L577" s="40"/>
      <c r="M577" s="211" t="s">
        <v>1</v>
      </c>
      <c r="N577" s="212" t="s">
        <v>43</v>
      </c>
      <c r="O577" s="72"/>
      <c r="P577" s="213">
        <f>O577*H577</f>
        <v>0</v>
      </c>
      <c r="Q577" s="213">
        <v>0</v>
      </c>
      <c r="R577" s="213">
        <f>Q577*H577</f>
        <v>0</v>
      </c>
      <c r="S577" s="213">
        <v>0</v>
      </c>
      <c r="T577" s="214">
        <f>S577*H577</f>
        <v>0</v>
      </c>
      <c r="U577" s="35"/>
      <c r="V577" s="35"/>
      <c r="W577" s="35"/>
      <c r="X577" s="35"/>
      <c r="Y577" s="35"/>
      <c r="Z577" s="35"/>
      <c r="AA577" s="35"/>
      <c r="AB577" s="35"/>
      <c r="AC577" s="35"/>
      <c r="AD577" s="35"/>
      <c r="AE577" s="35"/>
      <c r="AR577" s="215" t="s">
        <v>269</v>
      </c>
      <c r="AT577" s="215" t="s">
        <v>166</v>
      </c>
      <c r="AU577" s="215" t="s">
        <v>88</v>
      </c>
      <c r="AY577" s="18" t="s">
        <v>164</v>
      </c>
      <c r="BE577" s="216">
        <f>IF(N577="základní",J577,0)</f>
        <v>0</v>
      </c>
      <c r="BF577" s="216">
        <f>IF(N577="snížená",J577,0)</f>
        <v>0</v>
      </c>
      <c r="BG577" s="216">
        <f>IF(N577="zákl. přenesená",J577,0)</f>
        <v>0</v>
      </c>
      <c r="BH577" s="216">
        <f>IF(N577="sníž. přenesená",J577,0)</f>
        <v>0</v>
      </c>
      <c r="BI577" s="216">
        <f>IF(N577="nulová",J577,0)</f>
        <v>0</v>
      </c>
      <c r="BJ577" s="18" t="s">
        <v>86</v>
      </c>
      <c r="BK577" s="216">
        <f>ROUND(I577*H577,2)</f>
        <v>0</v>
      </c>
      <c r="BL577" s="18" t="s">
        <v>269</v>
      </c>
      <c r="BM577" s="215" t="s">
        <v>913</v>
      </c>
    </row>
    <row r="578" spans="1:65" s="2" customFormat="1" ht="156">
      <c r="A578" s="35"/>
      <c r="B578" s="36"/>
      <c r="C578" s="37"/>
      <c r="D578" s="217" t="s">
        <v>173</v>
      </c>
      <c r="E578" s="37"/>
      <c r="F578" s="218" t="s">
        <v>894</v>
      </c>
      <c r="G578" s="37"/>
      <c r="H578" s="37"/>
      <c r="I578" s="116"/>
      <c r="J578" s="37"/>
      <c r="K578" s="37"/>
      <c r="L578" s="40"/>
      <c r="M578" s="219"/>
      <c r="N578" s="220"/>
      <c r="O578" s="72"/>
      <c r="P578" s="72"/>
      <c r="Q578" s="72"/>
      <c r="R578" s="72"/>
      <c r="S578" s="72"/>
      <c r="T578" s="73"/>
      <c r="U578" s="35"/>
      <c r="V578" s="35"/>
      <c r="W578" s="35"/>
      <c r="X578" s="35"/>
      <c r="Y578" s="35"/>
      <c r="Z578" s="35"/>
      <c r="AA578" s="35"/>
      <c r="AB578" s="35"/>
      <c r="AC578" s="35"/>
      <c r="AD578" s="35"/>
      <c r="AE578" s="35"/>
      <c r="AT578" s="18" t="s">
        <v>173</v>
      </c>
      <c r="AU578" s="18" t="s">
        <v>88</v>
      </c>
    </row>
    <row r="579" spans="1:65" s="2" customFormat="1" ht="36" customHeight="1">
      <c r="A579" s="35"/>
      <c r="B579" s="36"/>
      <c r="C579" s="204" t="s">
        <v>914</v>
      </c>
      <c r="D579" s="204" t="s">
        <v>166</v>
      </c>
      <c r="E579" s="205" t="s">
        <v>915</v>
      </c>
      <c r="F579" s="206" t="s">
        <v>916</v>
      </c>
      <c r="G579" s="207" t="s">
        <v>255</v>
      </c>
      <c r="H579" s="208">
        <v>9.7249999999999996</v>
      </c>
      <c r="I579" s="209"/>
      <c r="J579" s="210">
        <f>ROUND(I579*H579,2)</f>
        <v>0</v>
      </c>
      <c r="K579" s="206" t="s">
        <v>170</v>
      </c>
      <c r="L579" s="40"/>
      <c r="M579" s="211" t="s">
        <v>1</v>
      </c>
      <c r="N579" s="212" t="s">
        <v>43</v>
      </c>
      <c r="O579" s="72"/>
      <c r="P579" s="213">
        <f>O579*H579</f>
        <v>0</v>
      </c>
      <c r="Q579" s="213">
        <v>2.5000000000000001E-4</v>
      </c>
      <c r="R579" s="213">
        <f>Q579*H579</f>
        <v>2.4312499999999998E-3</v>
      </c>
      <c r="S579" s="213">
        <v>0</v>
      </c>
      <c r="T579" s="214">
        <f>S579*H579</f>
        <v>0</v>
      </c>
      <c r="U579" s="35"/>
      <c r="V579" s="35"/>
      <c r="W579" s="35"/>
      <c r="X579" s="35"/>
      <c r="Y579" s="35"/>
      <c r="Z579" s="35"/>
      <c r="AA579" s="35"/>
      <c r="AB579" s="35"/>
      <c r="AC579" s="35"/>
      <c r="AD579" s="35"/>
      <c r="AE579" s="35"/>
      <c r="AR579" s="215" t="s">
        <v>269</v>
      </c>
      <c r="AT579" s="215" t="s">
        <v>166</v>
      </c>
      <c r="AU579" s="215" t="s">
        <v>88</v>
      </c>
      <c r="AY579" s="18" t="s">
        <v>164</v>
      </c>
      <c r="BE579" s="216">
        <f>IF(N579="základní",J579,0)</f>
        <v>0</v>
      </c>
      <c r="BF579" s="216">
        <f>IF(N579="snížená",J579,0)</f>
        <v>0</v>
      </c>
      <c r="BG579" s="216">
        <f>IF(N579="zákl. přenesená",J579,0)</f>
        <v>0</v>
      </c>
      <c r="BH579" s="216">
        <f>IF(N579="sníž. přenesená",J579,0)</f>
        <v>0</v>
      </c>
      <c r="BI579" s="216">
        <f>IF(N579="nulová",J579,0)</f>
        <v>0</v>
      </c>
      <c r="BJ579" s="18" t="s">
        <v>86</v>
      </c>
      <c r="BK579" s="216">
        <f>ROUND(I579*H579,2)</f>
        <v>0</v>
      </c>
      <c r="BL579" s="18" t="s">
        <v>269</v>
      </c>
      <c r="BM579" s="215" t="s">
        <v>917</v>
      </c>
    </row>
    <row r="580" spans="1:65" s="2" customFormat="1" ht="156">
      <c r="A580" s="35"/>
      <c r="B580" s="36"/>
      <c r="C580" s="37"/>
      <c r="D580" s="217" t="s">
        <v>173</v>
      </c>
      <c r="E580" s="37"/>
      <c r="F580" s="218" t="s">
        <v>894</v>
      </c>
      <c r="G580" s="37"/>
      <c r="H580" s="37"/>
      <c r="I580" s="116"/>
      <c r="J580" s="37"/>
      <c r="K580" s="37"/>
      <c r="L580" s="40"/>
      <c r="M580" s="219"/>
      <c r="N580" s="220"/>
      <c r="O580" s="72"/>
      <c r="P580" s="72"/>
      <c r="Q580" s="72"/>
      <c r="R580" s="72"/>
      <c r="S580" s="72"/>
      <c r="T580" s="73"/>
      <c r="U580" s="35"/>
      <c r="V580" s="35"/>
      <c r="W580" s="35"/>
      <c r="X580" s="35"/>
      <c r="Y580" s="35"/>
      <c r="Z580" s="35"/>
      <c r="AA580" s="35"/>
      <c r="AB580" s="35"/>
      <c r="AC580" s="35"/>
      <c r="AD580" s="35"/>
      <c r="AE580" s="35"/>
      <c r="AT580" s="18" t="s">
        <v>173</v>
      </c>
      <c r="AU580" s="18" t="s">
        <v>88</v>
      </c>
    </row>
    <row r="581" spans="1:65" s="2" customFormat="1" ht="48" customHeight="1">
      <c r="A581" s="35"/>
      <c r="B581" s="36"/>
      <c r="C581" s="204" t="s">
        <v>918</v>
      </c>
      <c r="D581" s="204" t="s">
        <v>166</v>
      </c>
      <c r="E581" s="205" t="s">
        <v>919</v>
      </c>
      <c r="F581" s="206" t="s">
        <v>920</v>
      </c>
      <c r="G581" s="207" t="s">
        <v>255</v>
      </c>
      <c r="H581" s="208">
        <v>0.875</v>
      </c>
      <c r="I581" s="209"/>
      <c r="J581" s="210">
        <f>ROUND(I581*H581,2)</f>
        <v>0</v>
      </c>
      <c r="K581" s="206" t="s">
        <v>170</v>
      </c>
      <c r="L581" s="40"/>
      <c r="M581" s="211" t="s">
        <v>1</v>
      </c>
      <c r="N581" s="212" t="s">
        <v>43</v>
      </c>
      <c r="O581" s="72"/>
      <c r="P581" s="213">
        <f>O581*H581</f>
        <v>0</v>
      </c>
      <c r="Q581" s="213">
        <v>1.223E-2</v>
      </c>
      <c r="R581" s="213">
        <f>Q581*H581</f>
        <v>1.0701249999999999E-2</v>
      </c>
      <c r="S581" s="213">
        <v>0</v>
      </c>
      <c r="T581" s="214">
        <f>S581*H581</f>
        <v>0</v>
      </c>
      <c r="U581" s="35"/>
      <c r="V581" s="35"/>
      <c r="W581" s="35"/>
      <c r="X581" s="35"/>
      <c r="Y581" s="35"/>
      <c r="Z581" s="35"/>
      <c r="AA581" s="35"/>
      <c r="AB581" s="35"/>
      <c r="AC581" s="35"/>
      <c r="AD581" s="35"/>
      <c r="AE581" s="35"/>
      <c r="AR581" s="215" t="s">
        <v>269</v>
      </c>
      <c r="AT581" s="215" t="s">
        <v>166</v>
      </c>
      <c r="AU581" s="215" t="s">
        <v>88</v>
      </c>
      <c r="AY581" s="18" t="s">
        <v>164</v>
      </c>
      <c r="BE581" s="216">
        <f>IF(N581="základní",J581,0)</f>
        <v>0</v>
      </c>
      <c r="BF581" s="216">
        <f>IF(N581="snížená",J581,0)</f>
        <v>0</v>
      </c>
      <c r="BG581" s="216">
        <f>IF(N581="zákl. přenesená",J581,0)</f>
        <v>0</v>
      </c>
      <c r="BH581" s="216">
        <f>IF(N581="sníž. přenesená",J581,0)</f>
        <v>0</v>
      </c>
      <c r="BI581" s="216">
        <f>IF(N581="nulová",J581,0)</f>
        <v>0</v>
      </c>
      <c r="BJ581" s="18" t="s">
        <v>86</v>
      </c>
      <c r="BK581" s="216">
        <f>ROUND(I581*H581,2)</f>
        <v>0</v>
      </c>
      <c r="BL581" s="18" t="s">
        <v>269</v>
      </c>
      <c r="BM581" s="215" t="s">
        <v>921</v>
      </c>
    </row>
    <row r="582" spans="1:65" s="2" customFormat="1" ht="136.5">
      <c r="A582" s="35"/>
      <c r="B582" s="36"/>
      <c r="C582" s="37"/>
      <c r="D582" s="217" t="s">
        <v>173</v>
      </c>
      <c r="E582" s="37"/>
      <c r="F582" s="218" t="s">
        <v>922</v>
      </c>
      <c r="G582" s="37"/>
      <c r="H582" s="37"/>
      <c r="I582" s="116"/>
      <c r="J582" s="37"/>
      <c r="K582" s="37"/>
      <c r="L582" s="40"/>
      <c r="M582" s="219"/>
      <c r="N582" s="220"/>
      <c r="O582" s="72"/>
      <c r="P582" s="72"/>
      <c r="Q582" s="72"/>
      <c r="R582" s="72"/>
      <c r="S582" s="72"/>
      <c r="T582" s="73"/>
      <c r="U582" s="35"/>
      <c r="V582" s="35"/>
      <c r="W582" s="35"/>
      <c r="X582" s="35"/>
      <c r="Y582" s="35"/>
      <c r="Z582" s="35"/>
      <c r="AA582" s="35"/>
      <c r="AB582" s="35"/>
      <c r="AC582" s="35"/>
      <c r="AD582" s="35"/>
      <c r="AE582" s="35"/>
      <c r="AT582" s="18" t="s">
        <v>173</v>
      </c>
      <c r="AU582" s="18" t="s">
        <v>88</v>
      </c>
    </row>
    <row r="583" spans="1:65" s="14" customFormat="1" ht="11.25">
      <c r="B583" s="232"/>
      <c r="C583" s="233"/>
      <c r="D583" s="217" t="s">
        <v>175</v>
      </c>
      <c r="E583" s="234" t="s">
        <v>1</v>
      </c>
      <c r="F583" s="235" t="s">
        <v>923</v>
      </c>
      <c r="G583" s="233"/>
      <c r="H583" s="234" t="s">
        <v>1</v>
      </c>
      <c r="I583" s="236"/>
      <c r="J583" s="233"/>
      <c r="K583" s="233"/>
      <c r="L583" s="237"/>
      <c r="M583" s="238"/>
      <c r="N583" s="239"/>
      <c r="O583" s="239"/>
      <c r="P583" s="239"/>
      <c r="Q583" s="239"/>
      <c r="R583" s="239"/>
      <c r="S583" s="239"/>
      <c r="T583" s="240"/>
      <c r="AT583" s="241" t="s">
        <v>175</v>
      </c>
      <c r="AU583" s="241" t="s">
        <v>88</v>
      </c>
      <c r="AV583" s="14" t="s">
        <v>86</v>
      </c>
      <c r="AW583" s="14" t="s">
        <v>33</v>
      </c>
      <c r="AX583" s="14" t="s">
        <v>78</v>
      </c>
      <c r="AY583" s="241" t="s">
        <v>164</v>
      </c>
    </row>
    <row r="584" spans="1:65" s="13" customFormat="1" ht="11.25">
      <c r="B584" s="221"/>
      <c r="C584" s="222"/>
      <c r="D584" s="217" t="s">
        <v>175</v>
      </c>
      <c r="E584" s="223" t="s">
        <v>1</v>
      </c>
      <c r="F584" s="224" t="s">
        <v>924</v>
      </c>
      <c r="G584" s="222"/>
      <c r="H584" s="225">
        <v>0.875</v>
      </c>
      <c r="I584" s="226"/>
      <c r="J584" s="222"/>
      <c r="K584" s="222"/>
      <c r="L584" s="227"/>
      <c r="M584" s="228"/>
      <c r="N584" s="229"/>
      <c r="O584" s="229"/>
      <c r="P584" s="229"/>
      <c r="Q584" s="229"/>
      <c r="R584" s="229"/>
      <c r="S584" s="229"/>
      <c r="T584" s="230"/>
      <c r="AT584" s="231" t="s">
        <v>175</v>
      </c>
      <c r="AU584" s="231" t="s">
        <v>88</v>
      </c>
      <c r="AV584" s="13" t="s">
        <v>88</v>
      </c>
      <c r="AW584" s="13" t="s">
        <v>33</v>
      </c>
      <c r="AX584" s="13" t="s">
        <v>86</v>
      </c>
      <c r="AY584" s="231" t="s">
        <v>164</v>
      </c>
    </row>
    <row r="585" spans="1:65" s="2" customFormat="1" ht="36" customHeight="1">
      <c r="A585" s="35"/>
      <c r="B585" s="36"/>
      <c r="C585" s="204" t="s">
        <v>925</v>
      </c>
      <c r="D585" s="204" t="s">
        <v>166</v>
      </c>
      <c r="E585" s="205" t="s">
        <v>926</v>
      </c>
      <c r="F585" s="206" t="s">
        <v>927</v>
      </c>
      <c r="G585" s="207" t="s">
        <v>262</v>
      </c>
      <c r="H585" s="208">
        <v>1.75</v>
      </c>
      <c r="I585" s="209"/>
      <c r="J585" s="210">
        <f>ROUND(I585*H585,2)</f>
        <v>0</v>
      </c>
      <c r="K585" s="206" t="s">
        <v>170</v>
      </c>
      <c r="L585" s="40"/>
      <c r="M585" s="211" t="s">
        <v>1</v>
      </c>
      <c r="N585" s="212" t="s">
        <v>43</v>
      </c>
      <c r="O585" s="72"/>
      <c r="P585" s="213">
        <f>O585*H585</f>
        <v>0</v>
      </c>
      <c r="Q585" s="213">
        <v>2.5999999999999998E-4</v>
      </c>
      <c r="R585" s="213">
        <f>Q585*H585</f>
        <v>4.5499999999999995E-4</v>
      </c>
      <c r="S585" s="213">
        <v>0</v>
      </c>
      <c r="T585" s="214">
        <f>S585*H585</f>
        <v>0</v>
      </c>
      <c r="U585" s="35"/>
      <c r="V585" s="35"/>
      <c r="W585" s="35"/>
      <c r="X585" s="35"/>
      <c r="Y585" s="35"/>
      <c r="Z585" s="35"/>
      <c r="AA585" s="35"/>
      <c r="AB585" s="35"/>
      <c r="AC585" s="35"/>
      <c r="AD585" s="35"/>
      <c r="AE585" s="35"/>
      <c r="AR585" s="215" t="s">
        <v>269</v>
      </c>
      <c r="AT585" s="215" t="s">
        <v>166</v>
      </c>
      <c r="AU585" s="215" t="s">
        <v>88</v>
      </c>
      <c r="AY585" s="18" t="s">
        <v>164</v>
      </c>
      <c r="BE585" s="216">
        <f>IF(N585="základní",J585,0)</f>
        <v>0</v>
      </c>
      <c r="BF585" s="216">
        <f>IF(N585="snížená",J585,0)</f>
        <v>0</v>
      </c>
      <c r="BG585" s="216">
        <f>IF(N585="zákl. přenesená",J585,0)</f>
        <v>0</v>
      </c>
      <c r="BH585" s="216">
        <f>IF(N585="sníž. přenesená",J585,0)</f>
        <v>0</v>
      </c>
      <c r="BI585" s="216">
        <f>IF(N585="nulová",J585,0)</f>
        <v>0</v>
      </c>
      <c r="BJ585" s="18" t="s">
        <v>86</v>
      </c>
      <c r="BK585" s="216">
        <f>ROUND(I585*H585,2)</f>
        <v>0</v>
      </c>
      <c r="BL585" s="18" t="s">
        <v>269</v>
      </c>
      <c r="BM585" s="215" t="s">
        <v>928</v>
      </c>
    </row>
    <row r="586" spans="1:65" s="2" customFormat="1" ht="136.5">
      <c r="A586" s="35"/>
      <c r="B586" s="36"/>
      <c r="C586" s="37"/>
      <c r="D586" s="217" t="s">
        <v>173</v>
      </c>
      <c r="E586" s="37"/>
      <c r="F586" s="218" t="s">
        <v>922</v>
      </c>
      <c r="G586" s="37"/>
      <c r="H586" s="37"/>
      <c r="I586" s="116"/>
      <c r="J586" s="37"/>
      <c r="K586" s="37"/>
      <c r="L586" s="40"/>
      <c r="M586" s="219"/>
      <c r="N586" s="220"/>
      <c r="O586" s="72"/>
      <c r="P586" s="72"/>
      <c r="Q586" s="72"/>
      <c r="R586" s="72"/>
      <c r="S586" s="72"/>
      <c r="T586" s="73"/>
      <c r="U586" s="35"/>
      <c r="V586" s="35"/>
      <c r="W586" s="35"/>
      <c r="X586" s="35"/>
      <c r="Y586" s="35"/>
      <c r="Z586" s="35"/>
      <c r="AA586" s="35"/>
      <c r="AB586" s="35"/>
      <c r="AC586" s="35"/>
      <c r="AD586" s="35"/>
      <c r="AE586" s="35"/>
      <c r="AT586" s="18" t="s">
        <v>173</v>
      </c>
      <c r="AU586" s="18" t="s">
        <v>88</v>
      </c>
    </row>
    <row r="587" spans="1:65" s="2" customFormat="1" ht="36" customHeight="1">
      <c r="A587" s="35"/>
      <c r="B587" s="36"/>
      <c r="C587" s="204" t="s">
        <v>929</v>
      </c>
      <c r="D587" s="204" t="s">
        <v>166</v>
      </c>
      <c r="E587" s="205" t="s">
        <v>930</v>
      </c>
      <c r="F587" s="206" t="s">
        <v>931</v>
      </c>
      <c r="G587" s="207" t="s">
        <v>255</v>
      </c>
      <c r="H587" s="208">
        <v>0.875</v>
      </c>
      <c r="I587" s="209"/>
      <c r="J587" s="210">
        <f>ROUND(I587*H587,2)</f>
        <v>0</v>
      </c>
      <c r="K587" s="206" t="s">
        <v>170</v>
      </c>
      <c r="L587" s="40"/>
      <c r="M587" s="211" t="s">
        <v>1</v>
      </c>
      <c r="N587" s="212" t="s">
        <v>43</v>
      </c>
      <c r="O587" s="72"/>
      <c r="P587" s="213">
        <f>O587*H587</f>
        <v>0</v>
      </c>
      <c r="Q587" s="213">
        <v>1E-4</v>
      </c>
      <c r="R587" s="213">
        <f>Q587*H587</f>
        <v>8.7499999999999999E-5</v>
      </c>
      <c r="S587" s="213">
        <v>0</v>
      </c>
      <c r="T587" s="214">
        <f>S587*H587</f>
        <v>0</v>
      </c>
      <c r="U587" s="35"/>
      <c r="V587" s="35"/>
      <c r="W587" s="35"/>
      <c r="X587" s="35"/>
      <c r="Y587" s="35"/>
      <c r="Z587" s="35"/>
      <c r="AA587" s="35"/>
      <c r="AB587" s="35"/>
      <c r="AC587" s="35"/>
      <c r="AD587" s="35"/>
      <c r="AE587" s="35"/>
      <c r="AR587" s="215" t="s">
        <v>269</v>
      </c>
      <c r="AT587" s="215" t="s">
        <v>166</v>
      </c>
      <c r="AU587" s="215" t="s">
        <v>88</v>
      </c>
      <c r="AY587" s="18" t="s">
        <v>164</v>
      </c>
      <c r="BE587" s="216">
        <f>IF(N587="základní",J587,0)</f>
        <v>0</v>
      </c>
      <c r="BF587" s="216">
        <f>IF(N587="snížená",J587,0)</f>
        <v>0</v>
      </c>
      <c r="BG587" s="216">
        <f>IF(N587="zákl. přenesená",J587,0)</f>
        <v>0</v>
      </c>
      <c r="BH587" s="216">
        <f>IF(N587="sníž. přenesená",J587,0)</f>
        <v>0</v>
      </c>
      <c r="BI587" s="216">
        <f>IF(N587="nulová",J587,0)</f>
        <v>0</v>
      </c>
      <c r="BJ587" s="18" t="s">
        <v>86</v>
      </c>
      <c r="BK587" s="216">
        <f>ROUND(I587*H587,2)</f>
        <v>0</v>
      </c>
      <c r="BL587" s="18" t="s">
        <v>269</v>
      </c>
      <c r="BM587" s="215" t="s">
        <v>932</v>
      </c>
    </row>
    <row r="588" spans="1:65" s="2" customFormat="1" ht="136.5">
      <c r="A588" s="35"/>
      <c r="B588" s="36"/>
      <c r="C588" s="37"/>
      <c r="D588" s="217" t="s">
        <v>173</v>
      </c>
      <c r="E588" s="37"/>
      <c r="F588" s="218" t="s">
        <v>922</v>
      </c>
      <c r="G588" s="37"/>
      <c r="H588" s="37"/>
      <c r="I588" s="116"/>
      <c r="J588" s="37"/>
      <c r="K588" s="37"/>
      <c r="L588" s="40"/>
      <c r="M588" s="219"/>
      <c r="N588" s="220"/>
      <c r="O588" s="72"/>
      <c r="P588" s="72"/>
      <c r="Q588" s="72"/>
      <c r="R588" s="72"/>
      <c r="S588" s="72"/>
      <c r="T588" s="73"/>
      <c r="U588" s="35"/>
      <c r="V588" s="35"/>
      <c r="W588" s="35"/>
      <c r="X588" s="35"/>
      <c r="Y588" s="35"/>
      <c r="Z588" s="35"/>
      <c r="AA588" s="35"/>
      <c r="AB588" s="35"/>
      <c r="AC588" s="35"/>
      <c r="AD588" s="35"/>
      <c r="AE588" s="35"/>
      <c r="AT588" s="18" t="s">
        <v>173</v>
      </c>
      <c r="AU588" s="18" t="s">
        <v>88</v>
      </c>
    </row>
    <row r="589" spans="1:65" s="2" customFormat="1" ht="36" customHeight="1">
      <c r="A589" s="35"/>
      <c r="B589" s="36"/>
      <c r="C589" s="204" t="s">
        <v>933</v>
      </c>
      <c r="D589" s="204" t="s">
        <v>166</v>
      </c>
      <c r="E589" s="205" t="s">
        <v>934</v>
      </c>
      <c r="F589" s="206" t="s">
        <v>935</v>
      </c>
      <c r="G589" s="207" t="s">
        <v>262</v>
      </c>
      <c r="H589" s="208">
        <v>5.26</v>
      </c>
      <c r="I589" s="209"/>
      <c r="J589" s="210">
        <f>ROUND(I589*H589,2)</f>
        <v>0</v>
      </c>
      <c r="K589" s="206" t="s">
        <v>170</v>
      </c>
      <c r="L589" s="40"/>
      <c r="M589" s="211" t="s">
        <v>1</v>
      </c>
      <c r="N589" s="212" t="s">
        <v>43</v>
      </c>
      <c r="O589" s="72"/>
      <c r="P589" s="213">
        <f>O589*H589</f>
        <v>0</v>
      </c>
      <c r="Q589" s="213">
        <v>4.3800000000000002E-3</v>
      </c>
      <c r="R589" s="213">
        <f>Q589*H589</f>
        <v>2.3038800000000002E-2</v>
      </c>
      <c r="S589" s="213">
        <v>0</v>
      </c>
      <c r="T589" s="214">
        <f>S589*H589</f>
        <v>0</v>
      </c>
      <c r="U589" s="35"/>
      <c r="V589" s="35"/>
      <c r="W589" s="35"/>
      <c r="X589" s="35"/>
      <c r="Y589" s="35"/>
      <c r="Z589" s="35"/>
      <c r="AA589" s="35"/>
      <c r="AB589" s="35"/>
      <c r="AC589" s="35"/>
      <c r="AD589" s="35"/>
      <c r="AE589" s="35"/>
      <c r="AR589" s="215" t="s">
        <v>269</v>
      </c>
      <c r="AT589" s="215" t="s">
        <v>166</v>
      </c>
      <c r="AU589" s="215" t="s">
        <v>88</v>
      </c>
      <c r="AY589" s="18" t="s">
        <v>164</v>
      </c>
      <c r="BE589" s="216">
        <f>IF(N589="základní",J589,0)</f>
        <v>0</v>
      </c>
      <c r="BF589" s="216">
        <f>IF(N589="snížená",J589,0)</f>
        <v>0</v>
      </c>
      <c r="BG589" s="216">
        <f>IF(N589="zákl. přenesená",J589,0)</f>
        <v>0</v>
      </c>
      <c r="BH589" s="216">
        <f>IF(N589="sníž. přenesená",J589,0)</f>
        <v>0</v>
      </c>
      <c r="BI589" s="216">
        <f>IF(N589="nulová",J589,0)</f>
        <v>0</v>
      </c>
      <c r="BJ589" s="18" t="s">
        <v>86</v>
      </c>
      <c r="BK589" s="216">
        <f>ROUND(I589*H589,2)</f>
        <v>0</v>
      </c>
      <c r="BL589" s="18" t="s">
        <v>269</v>
      </c>
      <c r="BM589" s="215" t="s">
        <v>936</v>
      </c>
    </row>
    <row r="590" spans="1:65" s="2" customFormat="1" ht="136.5">
      <c r="A590" s="35"/>
      <c r="B590" s="36"/>
      <c r="C590" s="37"/>
      <c r="D590" s="217" t="s">
        <v>173</v>
      </c>
      <c r="E590" s="37"/>
      <c r="F590" s="218" t="s">
        <v>922</v>
      </c>
      <c r="G590" s="37"/>
      <c r="H590" s="37"/>
      <c r="I590" s="116"/>
      <c r="J590" s="37"/>
      <c r="K590" s="37"/>
      <c r="L590" s="40"/>
      <c r="M590" s="219"/>
      <c r="N590" s="220"/>
      <c r="O590" s="72"/>
      <c r="P590" s="72"/>
      <c r="Q590" s="72"/>
      <c r="R590" s="72"/>
      <c r="S590" s="72"/>
      <c r="T590" s="73"/>
      <c r="U590" s="35"/>
      <c r="V590" s="35"/>
      <c r="W590" s="35"/>
      <c r="X590" s="35"/>
      <c r="Y590" s="35"/>
      <c r="Z590" s="35"/>
      <c r="AA590" s="35"/>
      <c r="AB590" s="35"/>
      <c r="AC590" s="35"/>
      <c r="AD590" s="35"/>
      <c r="AE590" s="35"/>
      <c r="AT590" s="18" t="s">
        <v>173</v>
      </c>
      <c r="AU590" s="18" t="s">
        <v>88</v>
      </c>
    </row>
    <row r="591" spans="1:65" s="14" customFormat="1" ht="11.25">
      <c r="B591" s="232"/>
      <c r="C591" s="233"/>
      <c r="D591" s="217" t="s">
        <v>175</v>
      </c>
      <c r="E591" s="234" t="s">
        <v>1</v>
      </c>
      <c r="F591" s="235" t="s">
        <v>937</v>
      </c>
      <c r="G591" s="233"/>
      <c r="H591" s="234" t="s">
        <v>1</v>
      </c>
      <c r="I591" s="236"/>
      <c r="J591" s="233"/>
      <c r="K591" s="233"/>
      <c r="L591" s="237"/>
      <c r="M591" s="238"/>
      <c r="N591" s="239"/>
      <c r="O591" s="239"/>
      <c r="P591" s="239"/>
      <c r="Q591" s="239"/>
      <c r="R591" s="239"/>
      <c r="S591" s="239"/>
      <c r="T591" s="240"/>
      <c r="AT591" s="241" t="s">
        <v>175</v>
      </c>
      <c r="AU591" s="241" t="s">
        <v>88</v>
      </c>
      <c r="AV591" s="14" t="s">
        <v>86</v>
      </c>
      <c r="AW591" s="14" t="s">
        <v>33</v>
      </c>
      <c r="AX591" s="14" t="s">
        <v>78</v>
      </c>
      <c r="AY591" s="241" t="s">
        <v>164</v>
      </c>
    </row>
    <row r="592" spans="1:65" s="13" customFormat="1" ht="11.25">
      <c r="B592" s="221"/>
      <c r="C592" s="222"/>
      <c r="D592" s="217" t="s">
        <v>175</v>
      </c>
      <c r="E592" s="223" t="s">
        <v>1</v>
      </c>
      <c r="F592" s="224" t="s">
        <v>938</v>
      </c>
      <c r="G592" s="222"/>
      <c r="H592" s="225">
        <v>1.26</v>
      </c>
      <c r="I592" s="226"/>
      <c r="J592" s="222"/>
      <c r="K592" s="222"/>
      <c r="L592" s="227"/>
      <c r="M592" s="228"/>
      <c r="N592" s="229"/>
      <c r="O592" s="229"/>
      <c r="P592" s="229"/>
      <c r="Q592" s="229"/>
      <c r="R592" s="229"/>
      <c r="S592" s="229"/>
      <c r="T592" s="230"/>
      <c r="AT592" s="231" t="s">
        <v>175</v>
      </c>
      <c r="AU592" s="231" t="s">
        <v>88</v>
      </c>
      <c r="AV592" s="13" t="s">
        <v>88</v>
      </c>
      <c r="AW592" s="13" t="s">
        <v>33</v>
      </c>
      <c r="AX592" s="13" t="s">
        <v>78</v>
      </c>
      <c r="AY592" s="231" t="s">
        <v>164</v>
      </c>
    </row>
    <row r="593" spans="1:65" s="14" customFormat="1" ht="11.25">
      <c r="B593" s="232"/>
      <c r="C593" s="233"/>
      <c r="D593" s="217" t="s">
        <v>175</v>
      </c>
      <c r="E593" s="234" t="s">
        <v>1</v>
      </c>
      <c r="F593" s="235" t="s">
        <v>939</v>
      </c>
      <c r="G593" s="233"/>
      <c r="H593" s="234" t="s">
        <v>1</v>
      </c>
      <c r="I593" s="236"/>
      <c r="J593" s="233"/>
      <c r="K593" s="233"/>
      <c r="L593" s="237"/>
      <c r="M593" s="238"/>
      <c r="N593" s="239"/>
      <c r="O593" s="239"/>
      <c r="P593" s="239"/>
      <c r="Q593" s="239"/>
      <c r="R593" s="239"/>
      <c r="S593" s="239"/>
      <c r="T593" s="240"/>
      <c r="AT593" s="241" t="s">
        <v>175</v>
      </c>
      <c r="AU593" s="241" t="s">
        <v>88</v>
      </c>
      <c r="AV593" s="14" t="s">
        <v>86</v>
      </c>
      <c r="AW593" s="14" t="s">
        <v>33</v>
      </c>
      <c r="AX593" s="14" t="s">
        <v>78</v>
      </c>
      <c r="AY593" s="241" t="s">
        <v>164</v>
      </c>
    </row>
    <row r="594" spans="1:65" s="13" customFormat="1" ht="11.25">
      <c r="B594" s="221"/>
      <c r="C594" s="222"/>
      <c r="D594" s="217" t="s">
        <v>175</v>
      </c>
      <c r="E594" s="223" t="s">
        <v>1</v>
      </c>
      <c r="F594" s="224" t="s">
        <v>940</v>
      </c>
      <c r="G594" s="222"/>
      <c r="H594" s="225">
        <v>2.25</v>
      </c>
      <c r="I594" s="226"/>
      <c r="J594" s="222"/>
      <c r="K594" s="222"/>
      <c r="L594" s="227"/>
      <c r="M594" s="228"/>
      <c r="N594" s="229"/>
      <c r="O594" s="229"/>
      <c r="P594" s="229"/>
      <c r="Q594" s="229"/>
      <c r="R594" s="229"/>
      <c r="S594" s="229"/>
      <c r="T594" s="230"/>
      <c r="AT594" s="231" t="s">
        <v>175</v>
      </c>
      <c r="AU594" s="231" t="s">
        <v>88</v>
      </c>
      <c r="AV594" s="13" t="s">
        <v>88</v>
      </c>
      <c r="AW594" s="13" t="s">
        <v>33</v>
      </c>
      <c r="AX594" s="13" t="s">
        <v>78</v>
      </c>
      <c r="AY594" s="231" t="s">
        <v>164</v>
      </c>
    </row>
    <row r="595" spans="1:65" s="14" customFormat="1" ht="11.25">
      <c r="B595" s="232"/>
      <c r="C595" s="233"/>
      <c r="D595" s="217" t="s">
        <v>175</v>
      </c>
      <c r="E595" s="234" t="s">
        <v>1</v>
      </c>
      <c r="F595" s="235" t="s">
        <v>941</v>
      </c>
      <c r="G595" s="233"/>
      <c r="H595" s="234" t="s">
        <v>1</v>
      </c>
      <c r="I595" s="236"/>
      <c r="J595" s="233"/>
      <c r="K595" s="233"/>
      <c r="L595" s="237"/>
      <c r="M595" s="238"/>
      <c r="N595" s="239"/>
      <c r="O595" s="239"/>
      <c r="P595" s="239"/>
      <c r="Q595" s="239"/>
      <c r="R595" s="239"/>
      <c r="S595" s="239"/>
      <c r="T595" s="240"/>
      <c r="AT595" s="241" t="s">
        <v>175</v>
      </c>
      <c r="AU595" s="241" t="s">
        <v>88</v>
      </c>
      <c r="AV595" s="14" t="s">
        <v>86</v>
      </c>
      <c r="AW595" s="14" t="s">
        <v>33</v>
      </c>
      <c r="AX595" s="14" t="s">
        <v>78</v>
      </c>
      <c r="AY595" s="241" t="s">
        <v>164</v>
      </c>
    </row>
    <row r="596" spans="1:65" s="13" customFormat="1" ht="11.25">
      <c r="B596" s="221"/>
      <c r="C596" s="222"/>
      <c r="D596" s="217" t="s">
        <v>175</v>
      </c>
      <c r="E596" s="223" t="s">
        <v>1</v>
      </c>
      <c r="F596" s="224" t="s">
        <v>942</v>
      </c>
      <c r="G596" s="222"/>
      <c r="H596" s="225">
        <v>1.75</v>
      </c>
      <c r="I596" s="226"/>
      <c r="J596" s="222"/>
      <c r="K596" s="222"/>
      <c r="L596" s="227"/>
      <c r="M596" s="228"/>
      <c r="N596" s="229"/>
      <c r="O596" s="229"/>
      <c r="P596" s="229"/>
      <c r="Q596" s="229"/>
      <c r="R596" s="229"/>
      <c r="S596" s="229"/>
      <c r="T596" s="230"/>
      <c r="AT596" s="231" t="s">
        <v>175</v>
      </c>
      <c r="AU596" s="231" t="s">
        <v>88</v>
      </c>
      <c r="AV596" s="13" t="s">
        <v>88</v>
      </c>
      <c r="AW596" s="13" t="s">
        <v>33</v>
      </c>
      <c r="AX596" s="13" t="s">
        <v>78</v>
      </c>
      <c r="AY596" s="231" t="s">
        <v>164</v>
      </c>
    </row>
    <row r="597" spans="1:65" s="15" customFormat="1" ht="11.25">
      <c r="B597" s="242"/>
      <c r="C597" s="243"/>
      <c r="D597" s="217" t="s">
        <v>175</v>
      </c>
      <c r="E597" s="244" t="s">
        <v>1</v>
      </c>
      <c r="F597" s="245" t="s">
        <v>207</v>
      </c>
      <c r="G597" s="243"/>
      <c r="H597" s="246">
        <v>5.26</v>
      </c>
      <c r="I597" s="247"/>
      <c r="J597" s="243"/>
      <c r="K597" s="243"/>
      <c r="L597" s="248"/>
      <c r="M597" s="249"/>
      <c r="N597" s="250"/>
      <c r="O597" s="250"/>
      <c r="P597" s="250"/>
      <c r="Q597" s="250"/>
      <c r="R597" s="250"/>
      <c r="S597" s="250"/>
      <c r="T597" s="251"/>
      <c r="AT597" s="252" t="s">
        <v>175</v>
      </c>
      <c r="AU597" s="252" t="s">
        <v>88</v>
      </c>
      <c r="AV597" s="15" t="s">
        <v>171</v>
      </c>
      <c r="AW597" s="15" t="s">
        <v>33</v>
      </c>
      <c r="AX597" s="15" t="s">
        <v>86</v>
      </c>
      <c r="AY597" s="252" t="s">
        <v>164</v>
      </c>
    </row>
    <row r="598" spans="1:65" s="2" customFormat="1" ht="36" customHeight="1">
      <c r="A598" s="35"/>
      <c r="B598" s="36"/>
      <c r="C598" s="204" t="s">
        <v>943</v>
      </c>
      <c r="D598" s="204" t="s">
        <v>166</v>
      </c>
      <c r="E598" s="205" t="s">
        <v>944</v>
      </c>
      <c r="F598" s="206" t="s">
        <v>945</v>
      </c>
      <c r="G598" s="207" t="s">
        <v>255</v>
      </c>
      <c r="H598" s="208">
        <v>1.927</v>
      </c>
      <c r="I598" s="209"/>
      <c r="J598" s="210">
        <f>ROUND(I598*H598,2)</f>
        <v>0</v>
      </c>
      <c r="K598" s="206" t="s">
        <v>170</v>
      </c>
      <c r="L598" s="40"/>
      <c r="M598" s="211" t="s">
        <v>1</v>
      </c>
      <c r="N598" s="212" t="s">
        <v>43</v>
      </c>
      <c r="O598" s="72"/>
      <c r="P598" s="213">
        <f>O598*H598</f>
        <v>0</v>
      </c>
      <c r="Q598" s="213">
        <v>2.5000000000000001E-4</v>
      </c>
      <c r="R598" s="213">
        <f>Q598*H598</f>
        <v>4.8175000000000003E-4</v>
      </c>
      <c r="S598" s="213">
        <v>0</v>
      </c>
      <c r="T598" s="214">
        <f>S598*H598</f>
        <v>0</v>
      </c>
      <c r="U598" s="35"/>
      <c r="V598" s="35"/>
      <c r="W598" s="35"/>
      <c r="X598" s="35"/>
      <c r="Y598" s="35"/>
      <c r="Z598" s="35"/>
      <c r="AA598" s="35"/>
      <c r="AB598" s="35"/>
      <c r="AC598" s="35"/>
      <c r="AD598" s="35"/>
      <c r="AE598" s="35"/>
      <c r="AR598" s="215" t="s">
        <v>269</v>
      </c>
      <c r="AT598" s="215" t="s">
        <v>166</v>
      </c>
      <c r="AU598" s="215" t="s">
        <v>88</v>
      </c>
      <c r="AY598" s="18" t="s">
        <v>164</v>
      </c>
      <c r="BE598" s="216">
        <f>IF(N598="základní",J598,0)</f>
        <v>0</v>
      </c>
      <c r="BF598" s="216">
        <f>IF(N598="snížená",J598,0)</f>
        <v>0</v>
      </c>
      <c r="BG598" s="216">
        <f>IF(N598="zákl. přenesená",J598,0)</f>
        <v>0</v>
      </c>
      <c r="BH598" s="216">
        <f>IF(N598="sníž. přenesená",J598,0)</f>
        <v>0</v>
      </c>
      <c r="BI598" s="216">
        <f>IF(N598="nulová",J598,0)</f>
        <v>0</v>
      </c>
      <c r="BJ598" s="18" t="s">
        <v>86</v>
      </c>
      <c r="BK598" s="216">
        <f>ROUND(I598*H598,2)</f>
        <v>0</v>
      </c>
      <c r="BL598" s="18" t="s">
        <v>269</v>
      </c>
      <c r="BM598" s="215" t="s">
        <v>946</v>
      </c>
    </row>
    <row r="599" spans="1:65" s="2" customFormat="1" ht="136.5">
      <c r="A599" s="35"/>
      <c r="B599" s="36"/>
      <c r="C599" s="37"/>
      <c r="D599" s="217" t="s">
        <v>173</v>
      </c>
      <c r="E599" s="37"/>
      <c r="F599" s="218" t="s">
        <v>922</v>
      </c>
      <c r="G599" s="37"/>
      <c r="H599" s="37"/>
      <c r="I599" s="116"/>
      <c r="J599" s="37"/>
      <c r="K599" s="37"/>
      <c r="L599" s="40"/>
      <c r="M599" s="219"/>
      <c r="N599" s="220"/>
      <c r="O599" s="72"/>
      <c r="P599" s="72"/>
      <c r="Q599" s="72"/>
      <c r="R599" s="72"/>
      <c r="S599" s="72"/>
      <c r="T599" s="73"/>
      <c r="U599" s="35"/>
      <c r="V599" s="35"/>
      <c r="W599" s="35"/>
      <c r="X599" s="35"/>
      <c r="Y599" s="35"/>
      <c r="Z599" s="35"/>
      <c r="AA599" s="35"/>
      <c r="AB599" s="35"/>
      <c r="AC599" s="35"/>
      <c r="AD599" s="35"/>
      <c r="AE599" s="35"/>
      <c r="AT599" s="18" t="s">
        <v>173</v>
      </c>
      <c r="AU599" s="18" t="s">
        <v>88</v>
      </c>
    </row>
    <row r="600" spans="1:65" s="13" customFormat="1" ht="11.25">
      <c r="B600" s="221"/>
      <c r="C600" s="222"/>
      <c r="D600" s="217" t="s">
        <v>175</v>
      </c>
      <c r="E600" s="223" t="s">
        <v>1</v>
      </c>
      <c r="F600" s="224" t="s">
        <v>947</v>
      </c>
      <c r="G600" s="222"/>
      <c r="H600" s="225">
        <v>1.927</v>
      </c>
      <c r="I600" s="226"/>
      <c r="J600" s="222"/>
      <c r="K600" s="222"/>
      <c r="L600" s="227"/>
      <c r="M600" s="228"/>
      <c r="N600" s="229"/>
      <c r="O600" s="229"/>
      <c r="P600" s="229"/>
      <c r="Q600" s="229"/>
      <c r="R600" s="229"/>
      <c r="S600" s="229"/>
      <c r="T600" s="230"/>
      <c r="AT600" s="231" t="s">
        <v>175</v>
      </c>
      <c r="AU600" s="231" t="s">
        <v>88</v>
      </c>
      <c r="AV600" s="13" t="s">
        <v>88</v>
      </c>
      <c r="AW600" s="13" t="s">
        <v>33</v>
      </c>
      <c r="AX600" s="13" t="s">
        <v>86</v>
      </c>
      <c r="AY600" s="231" t="s">
        <v>164</v>
      </c>
    </row>
    <row r="601" spans="1:65" s="2" customFormat="1" ht="36" customHeight="1">
      <c r="A601" s="35"/>
      <c r="B601" s="36"/>
      <c r="C601" s="204" t="s">
        <v>948</v>
      </c>
      <c r="D601" s="204" t="s">
        <v>166</v>
      </c>
      <c r="E601" s="205" t="s">
        <v>949</v>
      </c>
      <c r="F601" s="206" t="s">
        <v>950</v>
      </c>
      <c r="G601" s="207" t="s">
        <v>255</v>
      </c>
      <c r="H601" s="208">
        <v>58.25</v>
      </c>
      <c r="I601" s="209"/>
      <c r="J601" s="210">
        <f>ROUND(I601*H601,2)</f>
        <v>0</v>
      </c>
      <c r="K601" s="206" t="s">
        <v>170</v>
      </c>
      <c r="L601" s="40"/>
      <c r="M601" s="211" t="s">
        <v>1</v>
      </c>
      <c r="N601" s="212" t="s">
        <v>43</v>
      </c>
      <c r="O601" s="72"/>
      <c r="P601" s="213">
        <f>O601*H601</f>
        <v>0</v>
      </c>
      <c r="Q601" s="213">
        <v>1.39E-3</v>
      </c>
      <c r="R601" s="213">
        <f>Q601*H601</f>
        <v>8.0967499999999998E-2</v>
      </c>
      <c r="S601" s="213">
        <v>0</v>
      </c>
      <c r="T601" s="214">
        <f>S601*H601</f>
        <v>0</v>
      </c>
      <c r="U601" s="35"/>
      <c r="V601" s="35"/>
      <c r="W601" s="35"/>
      <c r="X601" s="35"/>
      <c r="Y601" s="35"/>
      <c r="Z601" s="35"/>
      <c r="AA601" s="35"/>
      <c r="AB601" s="35"/>
      <c r="AC601" s="35"/>
      <c r="AD601" s="35"/>
      <c r="AE601" s="35"/>
      <c r="AR601" s="215" t="s">
        <v>269</v>
      </c>
      <c r="AT601" s="215" t="s">
        <v>166</v>
      </c>
      <c r="AU601" s="215" t="s">
        <v>88</v>
      </c>
      <c r="AY601" s="18" t="s">
        <v>164</v>
      </c>
      <c r="BE601" s="216">
        <f>IF(N601="základní",J601,0)</f>
        <v>0</v>
      </c>
      <c r="BF601" s="216">
        <f>IF(N601="snížená",J601,0)</f>
        <v>0</v>
      </c>
      <c r="BG601" s="216">
        <f>IF(N601="zákl. přenesená",J601,0)</f>
        <v>0</v>
      </c>
      <c r="BH601" s="216">
        <f>IF(N601="sníž. přenesená",J601,0)</f>
        <v>0</v>
      </c>
      <c r="BI601" s="216">
        <f>IF(N601="nulová",J601,0)</f>
        <v>0</v>
      </c>
      <c r="BJ601" s="18" t="s">
        <v>86</v>
      </c>
      <c r="BK601" s="216">
        <f>ROUND(I601*H601,2)</f>
        <v>0</v>
      </c>
      <c r="BL601" s="18" t="s">
        <v>269</v>
      </c>
      <c r="BM601" s="215" t="s">
        <v>951</v>
      </c>
    </row>
    <row r="602" spans="1:65" s="2" customFormat="1" ht="58.5">
      <c r="A602" s="35"/>
      <c r="B602" s="36"/>
      <c r="C602" s="37"/>
      <c r="D602" s="217" t="s">
        <v>173</v>
      </c>
      <c r="E602" s="37"/>
      <c r="F602" s="218" t="s">
        <v>952</v>
      </c>
      <c r="G602" s="37"/>
      <c r="H602" s="37"/>
      <c r="I602" s="116"/>
      <c r="J602" s="37"/>
      <c r="K602" s="37"/>
      <c r="L602" s="40"/>
      <c r="M602" s="219"/>
      <c r="N602" s="220"/>
      <c r="O602" s="72"/>
      <c r="P602" s="72"/>
      <c r="Q602" s="72"/>
      <c r="R602" s="72"/>
      <c r="S602" s="72"/>
      <c r="T602" s="73"/>
      <c r="U602" s="35"/>
      <c r="V602" s="35"/>
      <c r="W602" s="35"/>
      <c r="X602" s="35"/>
      <c r="Y602" s="35"/>
      <c r="Z602" s="35"/>
      <c r="AA602" s="35"/>
      <c r="AB602" s="35"/>
      <c r="AC602" s="35"/>
      <c r="AD602" s="35"/>
      <c r="AE602" s="35"/>
      <c r="AT602" s="18" t="s">
        <v>173</v>
      </c>
      <c r="AU602" s="18" t="s">
        <v>88</v>
      </c>
    </row>
    <row r="603" spans="1:65" s="13" customFormat="1" ht="11.25">
      <c r="B603" s="221"/>
      <c r="C603" s="222"/>
      <c r="D603" s="217" t="s">
        <v>175</v>
      </c>
      <c r="E603" s="223" t="s">
        <v>1</v>
      </c>
      <c r="F603" s="224" t="s">
        <v>953</v>
      </c>
      <c r="G603" s="222"/>
      <c r="H603" s="225">
        <v>58.25</v>
      </c>
      <c r="I603" s="226"/>
      <c r="J603" s="222"/>
      <c r="K603" s="222"/>
      <c r="L603" s="227"/>
      <c r="M603" s="228"/>
      <c r="N603" s="229"/>
      <c r="O603" s="229"/>
      <c r="P603" s="229"/>
      <c r="Q603" s="229"/>
      <c r="R603" s="229"/>
      <c r="S603" s="229"/>
      <c r="T603" s="230"/>
      <c r="AT603" s="231" t="s">
        <v>175</v>
      </c>
      <c r="AU603" s="231" t="s">
        <v>88</v>
      </c>
      <c r="AV603" s="13" t="s">
        <v>88</v>
      </c>
      <c r="AW603" s="13" t="s">
        <v>33</v>
      </c>
      <c r="AX603" s="13" t="s">
        <v>86</v>
      </c>
      <c r="AY603" s="231" t="s">
        <v>164</v>
      </c>
    </row>
    <row r="604" spans="1:65" s="2" customFormat="1" ht="24" customHeight="1">
      <c r="A604" s="35"/>
      <c r="B604" s="36"/>
      <c r="C604" s="265" t="s">
        <v>954</v>
      </c>
      <c r="D604" s="265" t="s">
        <v>420</v>
      </c>
      <c r="E604" s="266" t="s">
        <v>955</v>
      </c>
      <c r="F604" s="267" t="s">
        <v>956</v>
      </c>
      <c r="G604" s="268" t="s">
        <v>255</v>
      </c>
      <c r="H604" s="269">
        <v>64.075000000000003</v>
      </c>
      <c r="I604" s="270"/>
      <c r="J604" s="271">
        <f>ROUND(I604*H604,2)</f>
        <v>0</v>
      </c>
      <c r="K604" s="267" t="s">
        <v>467</v>
      </c>
      <c r="L604" s="272"/>
      <c r="M604" s="273" t="s">
        <v>1</v>
      </c>
      <c r="N604" s="274" t="s">
        <v>43</v>
      </c>
      <c r="O604" s="72"/>
      <c r="P604" s="213">
        <f>O604*H604</f>
        <v>0</v>
      </c>
      <c r="Q604" s="213">
        <v>0</v>
      </c>
      <c r="R604" s="213">
        <f>Q604*H604</f>
        <v>0</v>
      </c>
      <c r="S604" s="213">
        <v>0</v>
      </c>
      <c r="T604" s="214">
        <f>S604*H604</f>
        <v>0</v>
      </c>
      <c r="U604" s="35"/>
      <c r="V604" s="35"/>
      <c r="W604" s="35"/>
      <c r="X604" s="35"/>
      <c r="Y604" s="35"/>
      <c r="Z604" s="35"/>
      <c r="AA604" s="35"/>
      <c r="AB604" s="35"/>
      <c r="AC604" s="35"/>
      <c r="AD604" s="35"/>
      <c r="AE604" s="35"/>
      <c r="AR604" s="215" t="s">
        <v>381</v>
      </c>
      <c r="AT604" s="215" t="s">
        <v>420</v>
      </c>
      <c r="AU604" s="215" t="s">
        <v>88</v>
      </c>
      <c r="AY604" s="18" t="s">
        <v>164</v>
      </c>
      <c r="BE604" s="216">
        <f>IF(N604="základní",J604,0)</f>
        <v>0</v>
      </c>
      <c r="BF604" s="216">
        <f>IF(N604="snížená",J604,0)</f>
        <v>0</v>
      </c>
      <c r="BG604" s="216">
        <f>IF(N604="zákl. přenesená",J604,0)</f>
        <v>0</v>
      </c>
      <c r="BH604" s="216">
        <f>IF(N604="sníž. přenesená",J604,0)</f>
        <v>0</v>
      </c>
      <c r="BI604" s="216">
        <f>IF(N604="nulová",J604,0)</f>
        <v>0</v>
      </c>
      <c r="BJ604" s="18" t="s">
        <v>86</v>
      </c>
      <c r="BK604" s="216">
        <f>ROUND(I604*H604,2)</f>
        <v>0</v>
      </c>
      <c r="BL604" s="18" t="s">
        <v>269</v>
      </c>
      <c r="BM604" s="215" t="s">
        <v>957</v>
      </c>
    </row>
    <row r="605" spans="1:65" s="13" customFormat="1" ht="11.25">
      <c r="B605" s="221"/>
      <c r="C605" s="222"/>
      <c r="D605" s="217" t="s">
        <v>175</v>
      </c>
      <c r="E605" s="222"/>
      <c r="F605" s="224" t="s">
        <v>958</v>
      </c>
      <c r="G605" s="222"/>
      <c r="H605" s="225">
        <v>64.075000000000003</v>
      </c>
      <c r="I605" s="226"/>
      <c r="J605" s="222"/>
      <c r="K605" s="222"/>
      <c r="L605" s="227"/>
      <c r="M605" s="228"/>
      <c r="N605" s="229"/>
      <c r="O605" s="229"/>
      <c r="P605" s="229"/>
      <c r="Q605" s="229"/>
      <c r="R605" s="229"/>
      <c r="S605" s="229"/>
      <c r="T605" s="230"/>
      <c r="AT605" s="231" t="s">
        <v>175</v>
      </c>
      <c r="AU605" s="231" t="s">
        <v>88</v>
      </c>
      <c r="AV605" s="13" t="s">
        <v>88</v>
      </c>
      <c r="AW605" s="13" t="s">
        <v>4</v>
      </c>
      <c r="AX605" s="13" t="s">
        <v>86</v>
      </c>
      <c r="AY605" s="231" t="s">
        <v>164</v>
      </c>
    </row>
    <row r="606" spans="1:65" s="2" customFormat="1" ht="24" customHeight="1">
      <c r="A606" s="35"/>
      <c r="B606" s="36"/>
      <c r="C606" s="265" t="s">
        <v>959</v>
      </c>
      <c r="D606" s="265" t="s">
        <v>420</v>
      </c>
      <c r="E606" s="266" t="s">
        <v>960</v>
      </c>
      <c r="F606" s="267" t="s">
        <v>961</v>
      </c>
      <c r="G606" s="268" t="s">
        <v>262</v>
      </c>
      <c r="H606" s="269">
        <v>64.260000000000005</v>
      </c>
      <c r="I606" s="270"/>
      <c r="J606" s="271">
        <f>ROUND(I606*H606,2)</f>
        <v>0</v>
      </c>
      <c r="K606" s="267" t="s">
        <v>170</v>
      </c>
      <c r="L606" s="272"/>
      <c r="M606" s="273" t="s">
        <v>1</v>
      </c>
      <c r="N606" s="274" t="s">
        <v>43</v>
      </c>
      <c r="O606" s="72"/>
      <c r="P606" s="213">
        <f>O606*H606</f>
        <v>0</v>
      </c>
      <c r="Q606" s="213">
        <v>4.0999999999999999E-4</v>
      </c>
      <c r="R606" s="213">
        <f>Q606*H606</f>
        <v>2.6346600000000001E-2</v>
      </c>
      <c r="S606" s="213">
        <v>0</v>
      </c>
      <c r="T606" s="214">
        <f>S606*H606</f>
        <v>0</v>
      </c>
      <c r="U606" s="35"/>
      <c r="V606" s="35"/>
      <c r="W606" s="35"/>
      <c r="X606" s="35"/>
      <c r="Y606" s="35"/>
      <c r="Z606" s="35"/>
      <c r="AA606" s="35"/>
      <c r="AB606" s="35"/>
      <c r="AC606" s="35"/>
      <c r="AD606" s="35"/>
      <c r="AE606" s="35"/>
      <c r="AR606" s="215" t="s">
        <v>381</v>
      </c>
      <c r="AT606" s="215" t="s">
        <v>420</v>
      </c>
      <c r="AU606" s="215" t="s">
        <v>88</v>
      </c>
      <c r="AY606" s="18" t="s">
        <v>164</v>
      </c>
      <c r="BE606" s="216">
        <f>IF(N606="základní",J606,0)</f>
        <v>0</v>
      </c>
      <c r="BF606" s="216">
        <f>IF(N606="snížená",J606,0)</f>
        <v>0</v>
      </c>
      <c r="BG606" s="216">
        <f>IF(N606="zákl. přenesená",J606,0)</f>
        <v>0</v>
      </c>
      <c r="BH606" s="216">
        <f>IF(N606="sníž. přenesená",J606,0)</f>
        <v>0</v>
      </c>
      <c r="BI606" s="216">
        <f>IF(N606="nulová",J606,0)</f>
        <v>0</v>
      </c>
      <c r="BJ606" s="18" t="s">
        <v>86</v>
      </c>
      <c r="BK606" s="216">
        <f>ROUND(I606*H606,2)</f>
        <v>0</v>
      </c>
      <c r="BL606" s="18" t="s">
        <v>269</v>
      </c>
      <c r="BM606" s="215" t="s">
        <v>962</v>
      </c>
    </row>
    <row r="607" spans="1:65" s="13" customFormat="1" ht="11.25">
      <c r="B607" s="221"/>
      <c r="C607" s="222"/>
      <c r="D607" s="217" t="s">
        <v>175</v>
      </c>
      <c r="E607" s="222"/>
      <c r="F607" s="224" t="s">
        <v>963</v>
      </c>
      <c r="G607" s="222"/>
      <c r="H607" s="225">
        <v>64.260000000000005</v>
      </c>
      <c r="I607" s="226"/>
      <c r="J607" s="222"/>
      <c r="K607" s="222"/>
      <c r="L607" s="227"/>
      <c r="M607" s="228"/>
      <c r="N607" s="229"/>
      <c r="O607" s="229"/>
      <c r="P607" s="229"/>
      <c r="Q607" s="229"/>
      <c r="R607" s="229"/>
      <c r="S607" s="229"/>
      <c r="T607" s="230"/>
      <c r="AT607" s="231" t="s">
        <v>175</v>
      </c>
      <c r="AU607" s="231" t="s">
        <v>88</v>
      </c>
      <c r="AV607" s="13" t="s">
        <v>88</v>
      </c>
      <c r="AW607" s="13" t="s">
        <v>4</v>
      </c>
      <c r="AX607" s="13" t="s">
        <v>86</v>
      </c>
      <c r="AY607" s="231" t="s">
        <v>164</v>
      </c>
    </row>
    <row r="608" spans="1:65" s="2" customFormat="1" ht="24" customHeight="1">
      <c r="A608" s="35"/>
      <c r="B608" s="36"/>
      <c r="C608" s="265" t="s">
        <v>964</v>
      </c>
      <c r="D608" s="265" t="s">
        <v>420</v>
      </c>
      <c r="E608" s="266" t="s">
        <v>965</v>
      </c>
      <c r="F608" s="267" t="s">
        <v>966</v>
      </c>
      <c r="G608" s="268" t="s">
        <v>262</v>
      </c>
      <c r="H608" s="269">
        <v>121.38</v>
      </c>
      <c r="I608" s="270"/>
      <c r="J608" s="271">
        <f>ROUND(I608*H608,2)</f>
        <v>0</v>
      </c>
      <c r="K608" s="267" t="s">
        <v>170</v>
      </c>
      <c r="L608" s="272"/>
      <c r="M608" s="273" t="s">
        <v>1</v>
      </c>
      <c r="N608" s="274" t="s">
        <v>43</v>
      </c>
      <c r="O608" s="72"/>
      <c r="P608" s="213">
        <f>O608*H608</f>
        <v>0</v>
      </c>
      <c r="Q608" s="213">
        <v>3.1E-4</v>
      </c>
      <c r="R608" s="213">
        <f>Q608*H608</f>
        <v>3.7627799999999996E-2</v>
      </c>
      <c r="S608" s="213">
        <v>0</v>
      </c>
      <c r="T608" s="214">
        <f>S608*H608</f>
        <v>0</v>
      </c>
      <c r="U608" s="35"/>
      <c r="V608" s="35"/>
      <c r="W608" s="35"/>
      <c r="X608" s="35"/>
      <c r="Y608" s="35"/>
      <c r="Z608" s="35"/>
      <c r="AA608" s="35"/>
      <c r="AB608" s="35"/>
      <c r="AC608" s="35"/>
      <c r="AD608" s="35"/>
      <c r="AE608" s="35"/>
      <c r="AR608" s="215" t="s">
        <v>381</v>
      </c>
      <c r="AT608" s="215" t="s">
        <v>420</v>
      </c>
      <c r="AU608" s="215" t="s">
        <v>88</v>
      </c>
      <c r="AY608" s="18" t="s">
        <v>164</v>
      </c>
      <c r="BE608" s="216">
        <f>IF(N608="základní",J608,0)</f>
        <v>0</v>
      </c>
      <c r="BF608" s="216">
        <f>IF(N608="snížená",J608,0)</f>
        <v>0</v>
      </c>
      <c r="BG608" s="216">
        <f>IF(N608="zákl. přenesená",J608,0)</f>
        <v>0</v>
      </c>
      <c r="BH608" s="216">
        <f>IF(N608="sníž. přenesená",J608,0)</f>
        <v>0</v>
      </c>
      <c r="BI608" s="216">
        <f>IF(N608="nulová",J608,0)</f>
        <v>0</v>
      </c>
      <c r="BJ608" s="18" t="s">
        <v>86</v>
      </c>
      <c r="BK608" s="216">
        <f>ROUND(I608*H608,2)</f>
        <v>0</v>
      </c>
      <c r="BL608" s="18" t="s">
        <v>269</v>
      </c>
      <c r="BM608" s="215" t="s">
        <v>967</v>
      </c>
    </row>
    <row r="609" spans="1:65" s="13" customFormat="1" ht="11.25">
      <c r="B609" s="221"/>
      <c r="C609" s="222"/>
      <c r="D609" s="217" t="s">
        <v>175</v>
      </c>
      <c r="E609" s="222"/>
      <c r="F609" s="224" t="s">
        <v>968</v>
      </c>
      <c r="G609" s="222"/>
      <c r="H609" s="225">
        <v>121.38</v>
      </c>
      <c r="I609" s="226"/>
      <c r="J609" s="222"/>
      <c r="K609" s="222"/>
      <c r="L609" s="227"/>
      <c r="M609" s="228"/>
      <c r="N609" s="229"/>
      <c r="O609" s="229"/>
      <c r="P609" s="229"/>
      <c r="Q609" s="229"/>
      <c r="R609" s="229"/>
      <c r="S609" s="229"/>
      <c r="T609" s="230"/>
      <c r="AT609" s="231" t="s">
        <v>175</v>
      </c>
      <c r="AU609" s="231" t="s">
        <v>88</v>
      </c>
      <c r="AV609" s="13" t="s">
        <v>88</v>
      </c>
      <c r="AW609" s="13" t="s">
        <v>4</v>
      </c>
      <c r="AX609" s="13" t="s">
        <v>86</v>
      </c>
      <c r="AY609" s="231" t="s">
        <v>164</v>
      </c>
    </row>
    <row r="610" spans="1:65" s="2" customFormat="1" ht="24" customHeight="1">
      <c r="A610" s="35"/>
      <c r="B610" s="36"/>
      <c r="C610" s="265" t="s">
        <v>969</v>
      </c>
      <c r="D610" s="265" t="s">
        <v>420</v>
      </c>
      <c r="E610" s="266" t="s">
        <v>970</v>
      </c>
      <c r="F610" s="267" t="s">
        <v>971</v>
      </c>
      <c r="G610" s="268" t="s">
        <v>262</v>
      </c>
      <c r="H610" s="269">
        <v>64.260000000000005</v>
      </c>
      <c r="I610" s="270"/>
      <c r="J610" s="271">
        <f>ROUND(I610*H610,2)</f>
        <v>0</v>
      </c>
      <c r="K610" s="267" t="s">
        <v>170</v>
      </c>
      <c r="L610" s="272"/>
      <c r="M610" s="273" t="s">
        <v>1</v>
      </c>
      <c r="N610" s="274" t="s">
        <v>43</v>
      </c>
      <c r="O610" s="72"/>
      <c r="P610" s="213">
        <f>O610*H610</f>
        <v>0</v>
      </c>
      <c r="Q610" s="213">
        <v>2.5000000000000001E-4</v>
      </c>
      <c r="R610" s="213">
        <f>Q610*H610</f>
        <v>1.6065000000000003E-2</v>
      </c>
      <c r="S610" s="213">
        <v>0</v>
      </c>
      <c r="T610" s="214">
        <f>S610*H610</f>
        <v>0</v>
      </c>
      <c r="U610" s="35"/>
      <c r="V610" s="35"/>
      <c r="W610" s="35"/>
      <c r="X610" s="35"/>
      <c r="Y610" s="35"/>
      <c r="Z610" s="35"/>
      <c r="AA610" s="35"/>
      <c r="AB610" s="35"/>
      <c r="AC610" s="35"/>
      <c r="AD610" s="35"/>
      <c r="AE610" s="35"/>
      <c r="AR610" s="215" t="s">
        <v>381</v>
      </c>
      <c r="AT610" s="215" t="s">
        <v>420</v>
      </c>
      <c r="AU610" s="215" t="s">
        <v>88</v>
      </c>
      <c r="AY610" s="18" t="s">
        <v>164</v>
      </c>
      <c r="BE610" s="216">
        <f>IF(N610="základní",J610,0)</f>
        <v>0</v>
      </c>
      <c r="BF610" s="216">
        <f>IF(N610="snížená",J610,0)</f>
        <v>0</v>
      </c>
      <c r="BG610" s="216">
        <f>IF(N610="zákl. přenesená",J610,0)</f>
        <v>0</v>
      </c>
      <c r="BH610" s="216">
        <f>IF(N610="sníž. přenesená",J610,0)</f>
        <v>0</v>
      </c>
      <c r="BI610" s="216">
        <f>IF(N610="nulová",J610,0)</f>
        <v>0</v>
      </c>
      <c r="BJ610" s="18" t="s">
        <v>86</v>
      </c>
      <c r="BK610" s="216">
        <f>ROUND(I610*H610,2)</f>
        <v>0</v>
      </c>
      <c r="BL610" s="18" t="s">
        <v>269</v>
      </c>
      <c r="BM610" s="215" t="s">
        <v>972</v>
      </c>
    </row>
    <row r="611" spans="1:65" s="13" customFormat="1" ht="11.25">
      <c r="B611" s="221"/>
      <c r="C611" s="222"/>
      <c r="D611" s="217" t="s">
        <v>175</v>
      </c>
      <c r="E611" s="222"/>
      <c r="F611" s="224" t="s">
        <v>963</v>
      </c>
      <c r="G611" s="222"/>
      <c r="H611" s="225">
        <v>64.260000000000005</v>
      </c>
      <c r="I611" s="226"/>
      <c r="J611" s="222"/>
      <c r="K611" s="222"/>
      <c r="L611" s="227"/>
      <c r="M611" s="228"/>
      <c r="N611" s="229"/>
      <c r="O611" s="229"/>
      <c r="P611" s="229"/>
      <c r="Q611" s="229"/>
      <c r="R611" s="229"/>
      <c r="S611" s="229"/>
      <c r="T611" s="230"/>
      <c r="AT611" s="231" t="s">
        <v>175</v>
      </c>
      <c r="AU611" s="231" t="s">
        <v>88</v>
      </c>
      <c r="AV611" s="13" t="s">
        <v>88</v>
      </c>
      <c r="AW611" s="13" t="s">
        <v>4</v>
      </c>
      <c r="AX611" s="13" t="s">
        <v>86</v>
      </c>
      <c r="AY611" s="231" t="s">
        <v>164</v>
      </c>
    </row>
    <row r="612" spans="1:65" s="2" customFormat="1" ht="24" customHeight="1">
      <c r="A612" s="35"/>
      <c r="B612" s="36"/>
      <c r="C612" s="265" t="s">
        <v>973</v>
      </c>
      <c r="D612" s="265" t="s">
        <v>420</v>
      </c>
      <c r="E612" s="266" t="s">
        <v>974</v>
      </c>
      <c r="F612" s="267" t="s">
        <v>975</v>
      </c>
      <c r="G612" s="268" t="s">
        <v>395</v>
      </c>
      <c r="H612" s="269">
        <v>50.4</v>
      </c>
      <c r="I612" s="270"/>
      <c r="J612" s="271">
        <f>ROUND(I612*H612,2)</f>
        <v>0</v>
      </c>
      <c r="K612" s="267" t="s">
        <v>170</v>
      </c>
      <c r="L612" s="272"/>
      <c r="M612" s="273" t="s">
        <v>1</v>
      </c>
      <c r="N612" s="274" t="s">
        <v>43</v>
      </c>
      <c r="O612" s="72"/>
      <c r="P612" s="213">
        <f>O612*H612</f>
        <v>0</v>
      </c>
      <c r="Q612" s="213">
        <v>6.0000000000000002E-5</v>
      </c>
      <c r="R612" s="213">
        <f>Q612*H612</f>
        <v>3.0239999999999998E-3</v>
      </c>
      <c r="S612" s="213">
        <v>0</v>
      </c>
      <c r="T612" s="214">
        <f>S612*H612</f>
        <v>0</v>
      </c>
      <c r="U612" s="35"/>
      <c r="V612" s="35"/>
      <c r="W612" s="35"/>
      <c r="X612" s="35"/>
      <c r="Y612" s="35"/>
      <c r="Z612" s="35"/>
      <c r="AA612" s="35"/>
      <c r="AB612" s="35"/>
      <c r="AC612" s="35"/>
      <c r="AD612" s="35"/>
      <c r="AE612" s="35"/>
      <c r="AR612" s="215" t="s">
        <v>381</v>
      </c>
      <c r="AT612" s="215" t="s">
        <v>420</v>
      </c>
      <c r="AU612" s="215" t="s">
        <v>88</v>
      </c>
      <c r="AY612" s="18" t="s">
        <v>164</v>
      </c>
      <c r="BE612" s="216">
        <f>IF(N612="základní",J612,0)</f>
        <v>0</v>
      </c>
      <c r="BF612" s="216">
        <f>IF(N612="snížená",J612,0)</f>
        <v>0</v>
      </c>
      <c r="BG612" s="216">
        <f>IF(N612="zákl. přenesená",J612,0)</f>
        <v>0</v>
      </c>
      <c r="BH612" s="216">
        <f>IF(N612="sníž. přenesená",J612,0)</f>
        <v>0</v>
      </c>
      <c r="BI612" s="216">
        <f>IF(N612="nulová",J612,0)</f>
        <v>0</v>
      </c>
      <c r="BJ612" s="18" t="s">
        <v>86</v>
      </c>
      <c r="BK612" s="216">
        <f>ROUND(I612*H612,2)</f>
        <v>0</v>
      </c>
      <c r="BL612" s="18" t="s">
        <v>269</v>
      </c>
      <c r="BM612" s="215" t="s">
        <v>976</v>
      </c>
    </row>
    <row r="613" spans="1:65" s="13" customFormat="1" ht="11.25">
      <c r="B613" s="221"/>
      <c r="C613" s="222"/>
      <c r="D613" s="217" t="s">
        <v>175</v>
      </c>
      <c r="E613" s="222"/>
      <c r="F613" s="224" t="s">
        <v>977</v>
      </c>
      <c r="G613" s="222"/>
      <c r="H613" s="225">
        <v>50.4</v>
      </c>
      <c r="I613" s="226"/>
      <c r="J613" s="222"/>
      <c r="K613" s="222"/>
      <c r="L613" s="227"/>
      <c r="M613" s="228"/>
      <c r="N613" s="229"/>
      <c r="O613" s="229"/>
      <c r="P613" s="229"/>
      <c r="Q613" s="229"/>
      <c r="R613" s="229"/>
      <c r="S613" s="229"/>
      <c r="T613" s="230"/>
      <c r="AT613" s="231" t="s">
        <v>175</v>
      </c>
      <c r="AU613" s="231" t="s">
        <v>88</v>
      </c>
      <c r="AV613" s="13" t="s">
        <v>88</v>
      </c>
      <c r="AW613" s="13" t="s">
        <v>4</v>
      </c>
      <c r="AX613" s="13" t="s">
        <v>86</v>
      </c>
      <c r="AY613" s="231" t="s">
        <v>164</v>
      </c>
    </row>
    <row r="614" spans="1:65" s="2" customFormat="1" ht="16.5" customHeight="1">
      <c r="A614" s="35"/>
      <c r="B614" s="36"/>
      <c r="C614" s="265" t="s">
        <v>978</v>
      </c>
      <c r="D614" s="265" t="s">
        <v>420</v>
      </c>
      <c r="E614" s="266" t="s">
        <v>979</v>
      </c>
      <c r="F614" s="267" t="s">
        <v>980</v>
      </c>
      <c r="G614" s="268" t="s">
        <v>395</v>
      </c>
      <c r="H614" s="269">
        <v>50.4</v>
      </c>
      <c r="I614" s="270"/>
      <c r="J614" s="271">
        <f>ROUND(I614*H614,2)</f>
        <v>0</v>
      </c>
      <c r="K614" s="267" t="s">
        <v>170</v>
      </c>
      <c r="L614" s="272"/>
      <c r="M614" s="273" t="s">
        <v>1</v>
      </c>
      <c r="N614" s="274" t="s">
        <v>43</v>
      </c>
      <c r="O614" s="72"/>
      <c r="P614" s="213">
        <f>O614*H614</f>
        <v>0</v>
      </c>
      <c r="Q614" s="213">
        <v>1.0000000000000001E-5</v>
      </c>
      <c r="R614" s="213">
        <f>Q614*H614</f>
        <v>5.04E-4</v>
      </c>
      <c r="S614" s="213">
        <v>0</v>
      </c>
      <c r="T614" s="214">
        <f>S614*H614</f>
        <v>0</v>
      </c>
      <c r="U614" s="35"/>
      <c r="V614" s="35"/>
      <c r="W614" s="35"/>
      <c r="X614" s="35"/>
      <c r="Y614" s="35"/>
      <c r="Z614" s="35"/>
      <c r="AA614" s="35"/>
      <c r="AB614" s="35"/>
      <c r="AC614" s="35"/>
      <c r="AD614" s="35"/>
      <c r="AE614" s="35"/>
      <c r="AR614" s="215" t="s">
        <v>381</v>
      </c>
      <c r="AT614" s="215" t="s">
        <v>420</v>
      </c>
      <c r="AU614" s="215" t="s">
        <v>88</v>
      </c>
      <c r="AY614" s="18" t="s">
        <v>164</v>
      </c>
      <c r="BE614" s="216">
        <f>IF(N614="základní",J614,0)</f>
        <v>0</v>
      </c>
      <c r="BF614" s="216">
        <f>IF(N614="snížená",J614,0)</f>
        <v>0</v>
      </c>
      <c r="BG614" s="216">
        <f>IF(N614="zákl. přenesená",J614,0)</f>
        <v>0</v>
      </c>
      <c r="BH614" s="216">
        <f>IF(N614="sníž. přenesená",J614,0)</f>
        <v>0</v>
      </c>
      <c r="BI614" s="216">
        <f>IF(N614="nulová",J614,0)</f>
        <v>0</v>
      </c>
      <c r="BJ614" s="18" t="s">
        <v>86</v>
      </c>
      <c r="BK614" s="216">
        <f>ROUND(I614*H614,2)</f>
        <v>0</v>
      </c>
      <c r="BL614" s="18" t="s">
        <v>269</v>
      </c>
      <c r="BM614" s="215" t="s">
        <v>981</v>
      </c>
    </row>
    <row r="615" spans="1:65" s="13" customFormat="1" ht="11.25">
      <c r="B615" s="221"/>
      <c r="C615" s="222"/>
      <c r="D615" s="217" t="s">
        <v>175</v>
      </c>
      <c r="E615" s="222"/>
      <c r="F615" s="224" t="s">
        <v>977</v>
      </c>
      <c r="G615" s="222"/>
      <c r="H615" s="225">
        <v>50.4</v>
      </c>
      <c r="I615" s="226"/>
      <c r="J615" s="222"/>
      <c r="K615" s="222"/>
      <c r="L615" s="227"/>
      <c r="M615" s="228"/>
      <c r="N615" s="229"/>
      <c r="O615" s="229"/>
      <c r="P615" s="229"/>
      <c r="Q615" s="229"/>
      <c r="R615" s="229"/>
      <c r="S615" s="229"/>
      <c r="T615" s="230"/>
      <c r="AT615" s="231" t="s">
        <v>175</v>
      </c>
      <c r="AU615" s="231" t="s">
        <v>88</v>
      </c>
      <c r="AV615" s="13" t="s">
        <v>88</v>
      </c>
      <c r="AW615" s="13" t="s">
        <v>4</v>
      </c>
      <c r="AX615" s="13" t="s">
        <v>86</v>
      </c>
      <c r="AY615" s="231" t="s">
        <v>164</v>
      </c>
    </row>
    <row r="616" spans="1:65" s="2" customFormat="1" ht="24" customHeight="1">
      <c r="A616" s="35"/>
      <c r="B616" s="36"/>
      <c r="C616" s="265" t="s">
        <v>982</v>
      </c>
      <c r="D616" s="265" t="s">
        <v>420</v>
      </c>
      <c r="E616" s="266" t="s">
        <v>983</v>
      </c>
      <c r="F616" s="267" t="s">
        <v>984</v>
      </c>
      <c r="G616" s="268" t="s">
        <v>262</v>
      </c>
      <c r="H616" s="269">
        <v>50.4</v>
      </c>
      <c r="I616" s="270"/>
      <c r="J616" s="271">
        <f>ROUND(I616*H616,2)</f>
        <v>0</v>
      </c>
      <c r="K616" s="267" t="s">
        <v>170</v>
      </c>
      <c r="L616" s="272"/>
      <c r="M616" s="273" t="s">
        <v>1</v>
      </c>
      <c r="N616" s="274" t="s">
        <v>43</v>
      </c>
      <c r="O616" s="72"/>
      <c r="P616" s="213">
        <f>O616*H616</f>
        <v>0</v>
      </c>
      <c r="Q616" s="213">
        <v>1.9000000000000001E-4</v>
      </c>
      <c r="R616" s="213">
        <f>Q616*H616</f>
        <v>9.5759999999999994E-3</v>
      </c>
      <c r="S616" s="213">
        <v>0</v>
      </c>
      <c r="T616" s="214">
        <f>S616*H616</f>
        <v>0</v>
      </c>
      <c r="U616" s="35"/>
      <c r="V616" s="35"/>
      <c r="W616" s="35"/>
      <c r="X616" s="35"/>
      <c r="Y616" s="35"/>
      <c r="Z616" s="35"/>
      <c r="AA616" s="35"/>
      <c r="AB616" s="35"/>
      <c r="AC616" s="35"/>
      <c r="AD616" s="35"/>
      <c r="AE616" s="35"/>
      <c r="AR616" s="215" t="s">
        <v>381</v>
      </c>
      <c r="AT616" s="215" t="s">
        <v>420</v>
      </c>
      <c r="AU616" s="215" t="s">
        <v>88</v>
      </c>
      <c r="AY616" s="18" t="s">
        <v>164</v>
      </c>
      <c r="BE616" s="216">
        <f>IF(N616="základní",J616,0)</f>
        <v>0</v>
      </c>
      <c r="BF616" s="216">
        <f>IF(N616="snížená",J616,0)</f>
        <v>0</v>
      </c>
      <c r="BG616" s="216">
        <f>IF(N616="zákl. přenesená",J616,0)</f>
        <v>0</v>
      </c>
      <c r="BH616" s="216">
        <f>IF(N616="sníž. přenesená",J616,0)</f>
        <v>0</v>
      </c>
      <c r="BI616" s="216">
        <f>IF(N616="nulová",J616,0)</f>
        <v>0</v>
      </c>
      <c r="BJ616" s="18" t="s">
        <v>86</v>
      </c>
      <c r="BK616" s="216">
        <f>ROUND(I616*H616,2)</f>
        <v>0</v>
      </c>
      <c r="BL616" s="18" t="s">
        <v>269</v>
      </c>
      <c r="BM616" s="215" t="s">
        <v>985</v>
      </c>
    </row>
    <row r="617" spans="1:65" s="13" customFormat="1" ht="11.25">
      <c r="B617" s="221"/>
      <c r="C617" s="222"/>
      <c r="D617" s="217" t="s">
        <v>175</v>
      </c>
      <c r="E617" s="222"/>
      <c r="F617" s="224" t="s">
        <v>977</v>
      </c>
      <c r="G617" s="222"/>
      <c r="H617" s="225">
        <v>50.4</v>
      </c>
      <c r="I617" s="226"/>
      <c r="J617" s="222"/>
      <c r="K617" s="222"/>
      <c r="L617" s="227"/>
      <c r="M617" s="228"/>
      <c r="N617" s="229"/>
      <c r="O617" s="229"/>
      <c r="P617" s="229"/>
      <c r="Q617" s="229"/>
      <c r="R617" s="229"/>
      <c r="S617" s="229"/>
      <c r="T617" s="230"/>
      <c r="AT617" s="231" t="s">
        <v>175</v>
      </c>
      <c r="AU617" s="231" t="s">
        <v>88</v>
      </c>
      <c r="AV617" s="13" t="s">
        <v>88</v>
      </c>
      <c r="AW617" s="13" t="s">
        <v>4</v>
      </c>
      <c r="AX617" s="13" t="s">
        <v>86</v>
      </c>
      <c r="AY617" s="231" t="s">
        <v>164</v>
      </c>
    </row>
    <row r="618" spans="1:65" s="2" customFormat="1" ht="16.5" customHeight="1">
      <c r="A618" s="35"/>
      <c r="B618" s="36"/>
      <c r="C618" s="204" t="s">
        <v>986</v>
      </c>
      <c r="D618" s="204" t="s">
        <v>166</v>
      </c>
      <c r="E618" s="205" t="s">
        <v>987</v>
      </c>
      <c r="F618" s="206" t="s">
        <v>988</v>
      </c>
      <c r="G618" s="207" t="s">
        <v>466</v>
      </c>
      <c r="H618" s="208">
        <v>1</v>
      </c>
      <c r="I618" s="209"/>
      <c r="J618" s="210">
        <f t="shared" ref="J618:J625" si="0">ROUND(I618*H618,2)</f>
        <v>0</v>
      </c>
      <c r="K618" s="206" t="s">
        <v>467</v>
      </c>
      <c r="L618" s="40"/>
      <c r="M618" s="211" t="s">
        <v>1</v>
      </c>
      <c r="N618" s="212" t="s">
        <v>43</v>
      </c>
      <c r="O618" s="72"/>
      <c r="P618" s="213">
        <f t="shared" ref="P618:P625" si="1">O618*H618</f>
        <v>0</v>
      </c>
      <c r="Q618" s="213">
        <v>0</v>
      </c>
      <c r="R618" s="213">
        <f t="shared" ref="R618:R625" si="2">Q618*H618</f>
        <v>0</v>
      </c>
      <c r="S618" s="213">
        <v>0</v>
      </c>
      <c r="T618" s="214">
        <f t="shared" ref="T618:T625" si="3">S618*H618</f>
        <v>0</v>
      </c>
      <c r="U618" s="35"/>
      <c r="V618" s="35"/>
      <c r="W618" s="35"/>
      <c r="X618" s="35"/>
      <c r="Y618" s="35"/>
      <c r="Z618" s="35"/>
      <c r="AA618" s="35"/>
      <c r="AB618" s="35"/>
      <c r="AC618" s="35"/>
      <c r="AD618" s="35"/>
      <c r="AE618" s="35"/>
      <c r="AR618" s="215" t="s">
        <v>269</v>
      </c>
      <c r="AT618" s="215" t="s">
        <v>166</v>
      </c>
      <c r="AU618" s="215" t="s">
        <v>88</v>
      </c>
      <c r="AY618" s="18" t="s">
        <v>164</v>
      </c>
      <c r="BE618" s="216">
        <f t="shared" ref="BE618:BE625" si="4">IF(N618="základní",J618,0)</f>
        <v>0</v>
      </c>
      <c r="BF618" s="216">
        <f t="shared" ref="BF618:BF625" si="5">IF(N618="snížená",J618,0)</f>
        <v>0</v>
      </c>
      <c r="BG618" s="216">
        <f t="shared" ref="BG618:BG625" si="6">IF(N618="zákl. přenesená",J618,0)</f>
        <v>0</v>
      </c>
      <c r="BH618" s="216">
        <f t="shared" ref="BH618:BH625" si="7">IF(N618="sníž. přenesená",J618,0)</f>
        <v>0</v>
      </c>
      <c r="BI618" s="216">
        <f t="shared" ref="BI618:BI625" si="8">IF(N618="nulová",J618,0)</f>
        <v>0</v>
      </c>
      <c r="BJ618" s="18" t="s">
        <v>86</v>
      </c>
      <c r="BK618" s="216">
        <f t="shared" ref="BK618:BK625" si="9">ROUND(I618*H618,2)</f>
        <v>0</v>
      </c>
      <c r="BL618" s="18" t="s">
        <v>269</v>
      </c>
      <c r="BM618" s="215" t="s">
        <v>989</v>
      </c>
    </row>
    <row r="619" spans="1:65" s="2" customFormat="1" ht="24" customHeight="1">
      <c r="A619" s="35"/>
      <c r="B619" s="36"/>
      <c r="C619" s="265" t="s">
        <v>990</v>
      </c>
      <c r="D619" s="265" t="s">
        <v>420</v>
      </c>
      <c r="E619" s="266" t="s">
        <v>991</v>
      </c>
      <c r="F619" s="267" t="s">
        <v>992</v>
      </c>
      <c r="G619" s="268" t="s">
        <v>466</v>
      </c>
      <c r="H619" s="269">
        <v>1</v>
      </c>
      <c r="I619" s="270"/>
      <c r="J619" s="271">
        <f t="shared" si="0"/>
        <v>0</v>
      </c>
      <c r="K619" s="267" t="s">
        <v>467</v>
      </c>
      <c r="L619" s="272"/>
      <c r="M619" s="273" t="s">
        <v>1</v>
      </c>
      <c r="N619" s="274" t="s">
        <v>43</v>
      </c>
      <c r="O619" s="72"/>
      <c r="P619" s="213">
        <f t="shared" si="1"/>
        <v>0</v>
      </c>
      <c r="Q619" s="213">
        <v>0</v>
      </c>
      <c r="R619" s="213">
        <f t="shared" si="2"/>
        <v>0</v>
      </c>
      <c r="S619" s="213">
        <v>0</v>
      </c>
      <c r="T619" s="214">
        <f t="shared" si="3"/>
        <v>0</v>
      </c>
      <c r="U619" s="35"/>
      <c r="V619" s="35"/>
      <c r="W619" s="35"/>
      <c r="X619" s="35"/>
      <c r="Y619" s="35"/>
      <c r="Z619" s="35"/>
      <c r="AA619" s="35"/>
      <c r="AB619" s="35"/>
      <c r="AC619" s="35"/>
      <c r="AD619" s="35"/>
      <c r="AE619" s="35"/>
      <c r="AR619" s="215" t="s">
        <v>381</v>
      </c>
      <c r="AT619" s="215" t="s">
        <v>420</v>
      </c>
      <c r="AU619" s="215" t="s">
        <v>88</v>
      </c>
      <c r="AY619" s="18" t="s">
        <v>164</v>
      </c>
      <c r="BE619" s="216">
        <f t="shared" si="4"/>
        <v>0</v>
      </c>
      <c r="BF619" s="216">
        <f t="shared" si="5"/>
        <v>0</v>
      </c>
      <c r="BG619" s="216">
        <f t="shared" si="6"/>
        <v>0</v>
      </c>
      <c r="BH619" s="216">
        <f t="shared" si="7"/>
        <v>0</v>
      </c>
      <c r="BI619" s="216">
        <f t="shared" si="8"/>
        <v>0</v>
      </c>
      <c r="BJ619" s="18" t="s">
        <v>86</v>
      </c>
      <c r="BK619" s="216">
        <f t="shared" si="9"/>
        <v>0</v>
      </c>
      <c r="BL619" s="18" t="s">
        <v>269</v>
      </c>
      <c r="BM619" s="215" t="s">
        <v>993</v>
      </c>
    </row>
    <row r="620" spans="1:65" s="2" customFormat="1" ht="24" customHeight="1">
      <c r="A620" s="35"/>
      <c r="B620" s="36"/>
      <c r="C620" s="265" t="s">
        <v>994</v>
      </c>
      <c r="D620" s="265" t="s">
        <v>420</v>
      </c>
      <c r="E620" s="266" t="s">
        <v>995</v>
      </c>
      <c r="F620" s="267" t="s">
        <v>996</v>
      </c>
      <c r="G620" s="268" t="s">
        <v>466</v>
      </c>
      <c r="H620" s="269">
        <v>2</v>
      </c>
      <c r="I620" s="270"/>
      <c r="J620" s="271">
        <f t="shared" si="0"/>
        <v>0</v>
      </c>
      <c r="K620" s="267" t="s">
        <v>467</v>
      </c>
      <c r="L620" s="272"/>
      <c r="M620" s="273" t="s">
        <v>1</v>
      </c>
      <c r="N620" s="274" t="s">
        <v>43</v>
      </c>
      <c r="O620" s="72"/>
      <c r="P620" s="213">
        <f t="shared" si="1"/>
        <v>0</v>
      </c>
      <c r="Q620" s="213">
        <v>0</v>
      </c>
      <c r="R620" s="213">
        <f t="shared" si="2"/>
        <v>0</v>
      </c>
      <c r="S620" s="213">
        <v>0</v>
      </c>
      <c r="T620" s="214">
        <f t="shared" si="3"/>
        <v>0</v>
      </c>
      <c r="U620" s="35"/>
      <c r="V620" s="35"/>
      <c r="W620" s="35"/>
      <c r="X620" s="35"/>
      <c r="Y620" s="35"/>
      <c r="Z620" s="35"/>
      <c r="AA620" s="35"/>
      <c r="AB620" s="35"/>
      <c r="AC620" s="35"/>
      <c r="AD620" s="35"/>
      <c r="AE620" s="35"/>
      <c r="AR620" s="215" t="s">
        <v>381</v>
      </c>
      <c r="AT620" s="215" t="s">
        <v>420</v>
      </c>
      <c r="AU620" s="215" t="s">
        <v>88</v>
      </c>
      <c r="AY620" s="18" t="s">
        <v>164</v>
      </c>
      <c r="BE620" s="216">
        <f t="shared" si="4"/>
        <v>0</v>
      </c>
      <c r="BF620" s="216">
        <f t="shared" si="5"/>
        <v>0</v>
      </c>
      <c r="BG620" s="216">
        <f t="shared" si="6"/>
        <v>0</v>
      </c>
      <c r="BH620" s="216">
        <f t="shared" si="7"/>
        <v>0</v>
      </c>
      <c r="BI620" s="216">
        <f t="shared" si="8"/>
        <v>0</v>
      </c>
      <c r="BJ620" s="18" t="s">
        <v>86</v>
      </c>
      <c r="BK620" s="216">
        <f t="shared" si="9"/>
        <v>0</v>
      </c>
      <c r="BL620" s="18" t="s">
        <v>269</v>
      </c>
      <c r="BM620" s="215" t="s">
        <v>997</v>
      </c>
    </row>
    <row r="621" spans="1:65" s="2" customFormat="1" ht="24" customHeight="1">
      <c r="A621" s="35"/>
      <c r="B621" s="36"/>
      <c r="C621" s="265" t="s">
        <v>998</v>
      </c>
      <c r="D621" s="265" t="s">
        <v>420</v>
      </c>
      <c r="E621" s="266" t="s">
        <v>999</v>
      </c>
      <c r="F621" s="267" t="s">
        <v>1000</v>
      </c>
      <c r="G621" s="268" t="s">
        <v>466</v>
      </c>
      <c r="H621" s="269">
        <v>1</v>
      </c>
      <c r="I621" s="270"/>
      <c r="J621" s="271">
        <f t="shared" si="0"/>
        <v>0</v>
      </c>
      <c r="K621" s="267" t="s">
        <v>467</v>
      </c>
      <c r="L621" s="272"/>
      <c r="M621" s="273" t="s">
        <v>1</v>
      </c>
      <c r="N621" s="274" t="s">
        <v>43</v>
      </c>
      <c r="O621" s="72"/>
      <c r="P621" s="213">
        <f t="shared" si="1"/>
        <v>0</v>
      </c>
      <c r="Q621" s="213">
        <v>0</v>
      </c>
      <c r="R621" s="213">
        <f t="shared" si="2"/>
        <v>0</v>
      </c>
      <c r="S621" s="213">
        <v>0</v>
      </c>
      <c r="T621" s="214">
        <f t="shared" si="3"/>
        <v>0</v>
      </c>
      <c r="U621" s="35"/>
      <c r="V621" s="35"/>
      <c r="W621" s="35"/>
      <c r="X621" s="35"/>
      <c r="Y621" s="35"/>
      <c r="Z621" s="35"/>
      <c r="AA621" s="35"/>
      <c r="AB621" s="35"/>
      <c r="AC621" s="35"/>
      <c r="AD621" s="35"/>
      <c r="AE621" s="35"/>
      <c r="AR621" s="215" t="s">
        <v>381</v>
      </c>
      <c r="AT621" s="215" t="s">
        <v>420</v>
      </c>
      <c r="AU621" s="215" t="s">
        <v>88</v>
      </c>
      <c r="AY621" s="18" t="s">
        <v>164</v>
      </c>
      <c r="BE621" s="216">
        <f t="shared" si="4"/>
        <v>0</v>
      </c>
      <c r="BF621" s="216">
        <f t="shared" si="5"/>
        <v>0</v>
      </c>
      <c r="BG621" s="216">
        <f t="shared" si="6"/>
        <v>0</v>
      </c>
      <c r="BH621" s="216">
        <f t="shared" si="7"/>
        <v>0</v>
      </c>
      <c r="BI621" s="216">
        <f t="shared" si="8"/>
        <v>0</v>
      </c>
      <c r="BJ621" s="18" t="s">
        <v>86</v>
      </c>
      <c r="BK621" s="216">
        <f t="shared" si="9"/>
        <v>0</v>
      </c>
      <c r="BL621" s="18" t="s">
        <v>269</v>
      </c>
      <c r="BM621" s="215" t="s">
        <v>1001</v>
      </c>
    </row>
    <row r="622" spans="1:65" s="2" customFormat="1" ht="16.5" customHeight="1">
      <c r="A622" s="35"/>
      <c r="B622" s="36"/>
      <c r="C622" s="265" t="s">
        <v>1002</v>
      </c>
      <c r="D622" s="265" t="s">
        <v>420</v>
      </c>
      <c r="E622" s="266" t="s">
        <v>1003</v>
      </c>
      <c r="F622" s="267" t="s">
        <v>1004</v>
      </c>
      <c r="G622" s="268" t="s">
        <v>466</v>
      </c>
      <c r="H622" s="269">
        <v>5</v>
      </c>
      <c r="I622" s="270"/>
      <c r="J622" s="271">
        <f t="shared" si="0"/>
        <v>0</v>
      </c>
      <c r="K622" s="267" t="s">
        <v>467</v>
      </c>
      <c r="L622" s="272"/>
      <c r="M622" s="273" t="s">
        <v>1</v>
      </c>
      <c r="N622" s="274" t="s">
        <v>43</v>
      </c>
      <c r="O622" s="72"/>
      <c r="P622" s="213">
        <f t="shared" si="1"/>
        <v>0</v>
      </c>
      <c r="Q622" s="213">
        <v>0</v>
      </c>
      <c r="R622" s="213">
        <f t="shared" si="2"/>
        <v>0</v>
      </c>
      <c r="S622" s="213">
        <v>0</v>
      </c>
      <c r="T622" s="214">
        <f t="shared" si="3"/>
        <v>0</v>
      </c>
      <c r="U622" s="35"/>
      <c r="V622" s="35"/>
      <c r="W622" s="35"/>
      <c r="X622" s="35"/>
      <c r="Y622" s="35"/>
      <c r="Z622" s="35"/>
      <c r="AA622" s="35"/>
      <c r="AB622" s="35"/>
      <c r="AC622" s="35"/>
      <c r="AD622" s="35"/>
      <c r="AE622" s="35"/>
      <c r="AR622" s="215" t="s">
        <v>381</v>
      </c>
      <c r="AT622" s="215" t="s">
        <v>420</v>
      </c>
      <c r="AU622" s="215" t="s">
        <v>88</v>
      </c>
      <c r="AY622" s="18" t="s">
        <v>164</v>
      </c>
      <c r="BE622" s="216">
        <f t="shared" si="4"/>
        <v>0</v>
      </c>
      <c r="BF622" s="216">
        <f t="shared" si="5"/>
        <v>0</v>
      </c>
      <c r="BG622" s="216">
        <f t="shared" si="6"/>
        <v>0</v>
      </c>
      <c r="BH622" s="216">
        <f t="shared" si="7"/>
        <v>0</v>
      </c>
      <c r="BI622" s="216">
        <f t="shared" si="8"/>
        <v>0</v>
      </c>
      <c r="BJ622" s="18" t="s">
        <v>86</v>
      </c>
      <c r="BK622" s="216">
        <f t="shared" si="9"/>
        <v>0</v>
      </c>
      <c r="BL622" s="18" t="s">
        <v>269</v>
      </c>
      <c r="BM622" s="215" t="s">
        <v>1005</v>
      </c>
    </row>
    <row r="623" spans="1:65" s="2" customFormat="1" ht="16.5" customHeight="1">
      <c r="A623" s="35"/>
      <c r="B623" s="36"/>
      <c r="C623" s="204" t="s">
        <v>1006</v>
      </c>
      <c r="D623" s="204" t="s">
        <v>166</v>
      </c>
      <c r="E623" s="205" t="s">
        <v>1007</v>
      </c>
      <c r="F623" s="206" t="s">
        <v>1008</v>
      </c>
      <c r="G623" s="207" t="s">
        <v>466</v>
      </c>
      <c r="H623" s="208">
        <v>1</v>
      </c>
      <c r="I623" s="209"/>
      <c r="J623" s="210">
        <f t="shared" si="0"/>
        <v>0</v>
      </c>
      <c r="K623" s="206" t="s">
        <v>467</v>
      </c>
      <c r="L623" s="40"/>
      <c r="M623" s="211" t="s">
        <v>1</v>
      </c>
      <c r="N623" s="212" t="s">
        <v>43</v>
      </c>
      <c r="O623" s="72"/>
      <c r="P623" s="213">
        <f t="shared" si="1"/>
        <v>0</v>
      </c>
      <c r="Q623" s="213">
        <v>0</v>
      </c>
      <c r="R623" s="213">
        <f t="shared" si="2"/>
        <v>0</v>
      </c>
      <c r="S623" s="213">
        <v>0</v>
      </c>
      <c r="T623" s="214">
        <f t="shared" si="3"/>
        <v>0</v>
      </c>
      <c r="U623" s="35"/>
      <c r="V623" s="35"/>
      <c r="W623" s="35"/>
      <c r="X623" s="35"/>
      <c r="Y623" s="35"/>
      <c r="Z623" s="35"/>
      <c r="AA623" s="35"/>
      <c r="AB623" s="35"/>
      <c r="AC623" s="35"/>
      <c r="AD623" s="35"/>
      <c r="AE623" s="35"/>
      <c r="AR623" s="215" t="s">
        <v>269</v>
      </c>
      <c r="AT623" s="215" t="s">
        <v>166</v>
      </c>
      <c r="AU623" s="215" t="s">
        <v>88</v>
      </c>
      <c r="AY623" s="18" t="s">
        <v>164</v>
      </c>
      <c r="BE623" s="216">
        <f t="shared" si="4"/>
        <v>0</v>
      </c>
      <c r="BF623" s="216">
        <f t="shared" si="5"/>
        <v>0</v>
      </c>
      <c r="BG623" s="216">
        <f t="shared" si="6"/>
        <v>0</v>
      </c>
      <c r="BH623" s="216">
        <f t="shared" si="7"/>
        <v>0</v>
      </c>
      <c r="BI623" s="216">
        <f t="shared" si="8"/>
        <v>0</v>
      </c>
      <c r="BJ623" s="18" t="s">
        <v>86</v>
      </c>
      <c r="BK623" s="216">
        <f t="shared" si="9"/>
        <v>0</v>
      </c>
      <c r="BL623" s="18" t="s">
        <v>269</v>
      </c>
      <c r="BM623" s="215" t="s">
        <v>1009</v>
      </c>
    </row>
    <row r="624" spans="1:65" s="2" customFormat="1" ht="16.5" customHeight="1">
      <c r="A624" s="35"/>
      <c r="B624" s="36"/>
      <c r="C624" s="204" t="s">
        <v>1010</v>
      </c>
      <c r="D624" s="204" t="s">
        <v>166</v>
      </c>
      <c r="E624" s="205" t="s">
        <v>1011</v>
      </c>
      <c r="F624" s="206" t="s">
        <v>1012</v>
      </c>
      <c r="G624" s="207" t="s">
        <v>466</v>
      </c>
      <c r="H624" s="208">
        <v>1</v>
      </c>
      <c r="I624" s="209"/>
      <c r="J624" s="210">
        <f t="shared" si="0"/>
        <v>0</v>
      </c>
      <c r="K624" s="206" t="s">
        <v>467</v>
      </c>
      <c r="L624" s="40"/>
      <c r="M624" s="211" t="s">
        <v>1</v>
      </c>
      <c r="N624" s="212" t="s">
        <v>43</v>
      </c>
      <c r="O624" s="72"/>
      <c r="P624" s="213">
        <f t="shared" si="1"/>
        <v>0</v>
      </c>
      <c r="Q624" s="213">
        <v>0</v>
      </c>
      <c r="R624" s="213">
        <f t="shared" si="2"/>
        <v>0</v>
      </c>
      <c r="S624" s="213">
        <v>0</v>
      </c>
      <c r="T624" s="214">
        <f t="shared" si="3"/>
        <v>0</v>
      </c>
      <c r="U624" s="35"/>
      <c r="V624" s="35"/>
      <c r="W624" s="35"/>
      <c r="X624" s="35"/>
      <c r="Y624" s="35"/>
      <c r="Z624" s="35"/>
      <c r="AA624" s="35"/>
      <c r="AB624" s="35"/>
      <c r="AC624" s="35"/>
      <c r="AD624" s="35"/>
      <c r="AE624" s="35"/>
      <c r="AR624" s="215" t="s">
        <v>269</v>
      </c>
      <c r="AT624" s="215" t="s">
        <v>166</v>
      </c>
      <c r="AU624" s="215" t="s">
        <v>88</v>
      </c>
      <c r="AY624" s="18" t="s">
        <v>164</v>
      </c>
      <c r="BE624" s="216">
        <f t="shared" si="4"/>
        <v>0</v>
      </c>
      <c r="BF624" s="216">
        <f t="shared" si="5"/>
        <v>0</v>
      </c>
      <c r="BG624" s="216">
        <f t="shared" si="6"/>
        <v>0</v>
      </c>
      <c r="BH624" s="216">
        <f t="shared" si="7"/>
        <v>0</v>
      </c>
      <c r="BI624" s="216">
        <f t="shared" si="8"/>
        <v>0</v>
      </c>
      <c r="BJ624" s="18" t="s">
        <v>86</v>
      </c>
      <c r="BK624" s="216">
        <f t="shared" si="9"/>
        <v>0</v>
      </c>
      <c r="BL624" s="18" t="s">
        <v>269</v>
      </c>
      <c r="BM624" s="215" t="s">
        <v>1013</v>
      </c>
    </row>
    <row r="625" spans="1:65" s="2" customFormat="1" ht="60" customHeight="1">
      <c r="A625" s="35"/>
      <c r="B625" s="36"/>
      <c r="C625" s="204" t="s">
        <v>1014</v>
      </c>
      <c r="D625" s="204" t="s">
        <v>166</v>
      </c>
      <c r="E625" s="205" t="s">
        <v>1015</v>
      </c>
      <c r="F625" s="206" t="s">
        <v>1016</v>
      </c>
      <c r="G625" s="207" t="s">
        <v>243</v>
      </c>
      <c r="H625" s="208">
        <v>0.76</v>
      </c>
      <c r="I625" s="209"/>
      <c r="J625" s="210">
        <f t="shared" si="0"/>
        <v>0</v>
      </c>
      <c r="K625" s="206" t="s">
        <v>170</v>
      </c>
      <c r="L625" s="40"/>
      <c r="M625" s="211" t="s">
        <v>1</v>
      </c>
      <c r="N625" s="212" t="s">
        <v>43</v>
      </c>
      <c r="O625" s="72"/>
      <c r="P625" s="213">
        <f t="shared" si="1"/>
        <v>0</v>
      </c>
      <c r="Q625" s="213">
        <v>0</v>
      </c>
      <c r="R625" s="213">
        <f t="shared" si="2"/>
        <v>0</v>
      </c>
      <c r="S625" s="213">
        <v>0</v>
      </c>
      <c r="T625" s="214">
        <f t="shared" si="3"/>
        <v>0</v>
      </c>
      <c r="U625" s="35"/>
      <c r="V625" s="35"/>
      <c r="W625" s="35"/>
      <c r="X625" s="35"/>
      <c r="Y625" s="35"/>
      <c r="Z625" s="35"/>
      <c r="AA625" s="35"/>
      <c r="AB625" s="35"/>
      <c r="AC625" s="35"/>
      <c r="AD625" s="35"/>
      <c r="AE625" s="35"/>
      <c r="AR625" s="215" t="s">
        <v>269</v>
      </c>
      <c r="AT625" s="215" t="s">
        <v>166</v>
      </c>
      <c r="AU625" s="215" t="s">
        <v>88</v>
      </c>
      <c r="AY625" s="18" t="s">
        <v>164</v>
      </c>
      <c r="BE625" s="216">
        <f t="shared" si="4"/>
        <v>0</v>
      </c>
      <c r="BF625" s="216">
        <f t="shared" si="5"/>
        <v>0</v>
      </c>
      <c r="BG625" s="216">
        <f t="shared" si="6"/>
        <v>0</v>
      </c>
      <c r="BH625" s="216">
        <f t="shared" si="7"/>
        <v>0</v>
      </c>
      <c r="BI625" s="216">
        <f t="shared" si="8"/>
        <v>0</v>
      </c>
      <c r="BJ625" s="18" t="s">
        <v>86</v>
      </c>
      <c r="BK625" s="216">
        <f t="shared" si="9"/>
        <v>0</v>
      </c>
      <c r="BL625" s="18" t="s">
        <v>269</v>
      </c>
      <c r="BM625" s="215" t="s">
        <v>1017</v>
      </c>
    </row>
    <row r="626" spans="1:65" s="2" customFormat="1" ht="126.75">
      <c r="A626" s="35"/>
      <c r="B626" s="36"/>
      <c r="C626" s="37"/>
      <c r="D626" s="217" t="s">
        <v>173</v>
      </c>
      <c r="E626" s="37"/>
      <c r="F626" s="218" t="s">
        <v>1018</v>
      </c>
      <c r="G626" s="37"/>
      <c r="H626" s="37"/>
      <c r="I626" s="116"/>
      <c r="J626" s="37"/>
      <c r="K626" s="37"/>
      <c r="L626" s="40"/>
      <c r="M626" s="219"/>
      <c r="N626" s="220"/>
      <c r="O626" s="72"/>
      <c r="P626" s="72"/>
      <c r="Q626" s="72"/>
      <c r="R626" s="72"/>
      <c r="S626" s="72"/>
      <c r="T626" s="73"/>
      <c r="U626" s="35"/>
      <c r="V626" s="35"/>
      <c r="W626" s="35"/>
      <c r="X626" s="35"/>
      <c r="Y626" s="35"/>
      <c r="Z626" s="35"/>
      <c r="AA626" s="35"/>
      <c r="AB626" s="35"/>
      <c r="AC626" s="35"/>
      <c r="AD626" s="35"/>
      <c r="AE626" s="35"/>
      <c r="AT626" s="18" t="s">
        <v>173</v>
      </c>
      <c r="AU626" s="18" t="s">
        <v>88</v>
      </c>
    </row>
    <row r="627" spans="1:65" s="2" customFormat="1" ht="60" customHeight="1">
      <c r="A627" s="35"/>
      <c r="B627" s="36"/>
      <c r="C627" s="204" t="s">
        <v>1019</v>
      </c>
      <c r="D627" s="204" t="s">
        <v>166</v>
      </c>
      <c r="E627" s="205" t="s">
        <v>1020</v>
      </c>
      <c r="F627" s="206" t="s">
        <v>1021</v>
      </c>
      <c r="G627" s="207" t="s">
        <v>243</v>
      </c>
      <c r="H627" s="208">
        <v>0.76</v>
      </c>
      <c r="I627" s="209"/>
      <c r="J627" s="210">
        <f>ROUND(I627*H627,2)</f>
        <v>0</v>
      </c>
      <c r="K627" s="206" t="s">
        <v>170</v>
      </c>
      <c r="L627" s="40"/>
      <c r="M627" s="211" t="s">
        <v>1</v>
      </c>
      <c r="N627" s="212" t="s">
        <v>43</v>
      </c>
      <c r="O627" s="72"/>
      <c r="P627" s="213">
        <f>O627*H627</f>
        <v>0</v>
      </c>
      <c r="Q627" s="213">
        <v>0</v>
      </c>
      <c r="R627" s="213">
        <f>Q627*H627</f>
        <v>0</v>
      </c>
      <c r="S627" s="213">
        <v>0</v>
      </c>
      <c r="T627" s="214">
        <f>S627*H627</f>
        <v>0</v>
      </c>
      <c r="U627" s="35"/>
      <c r="V627" s="35"/>
      <c r="W627" s="35"/>
      <c r="X627" s="35"/>
      <c r="Y627" s="35"/>
      <c r="Z627" s="35"/>
      <c r="AA627" s="35"/>
      <c r="AB627" s="35"/>
      <c r="AC627" s="35"/>
      <c r="AD627" s="35"/>
      <c r="AE627" s="35"/>
      <c r="AR627" s="215" t="s">
        <v>269</v>
      </c>
      <c r="AT627" s="215" t="s">
        <v>166</v>
      </c>
      <c r="AU627" s="215" t="s">
        <v>88</v>
      </c>
      <c r="AY627" s="18" t="s">
        <v>164</v>
      </c>
      <c r="BE627" s="216">
        <f>IF(N627="základní",J627,0)</f>
        <v>0</v>
      </c>
      <c r="BF627" s="216">
        <f>IF(N627="snížená",J627,0)</f>
        <v>0</v>
      </c>
      <c r="BG627" s="216">
        <f>IF(N627="zákl. přenesená",J627,0)</f>
        <v>0</v>
      </c>
      <c r="BH627" s="216">
        <f>IF(N627="sníž. přenesená",J627,0)</f>
        <v>0</v>
      </c>
      <c r="BI627" s="216">
        <f>IF(N627="nulová",J627,0)</f>
        <v>0</v>
      </c>
      <c r="BJ627" s="18" t="s">
        <v>86</v>
      </c>
      <c r="BK627" s="216">
        <f>ROUND(I627*H627,2)</f>
        <v>0</v>
      </c>
      <c r="BL627" s="18" t="s">
        <v>269</v>
      </c>
      <c r="BM627" s="215" t="s">
        <v>1022</v>
      </c>
    </row>
    <row r="628" spans="1:65" s="2" customFormat="1" ht="126.75">
      <c r="A628" s="35"/>
      <c r="B628" s="36"/>
      <c r="C628" s="37"/>
      <c r="D628" s="217" t="s">
        <v>173</v>
      </c>
      <c r="E628" s="37"/>
      <c r="F628" s="218" t="s">
        <v>1018</v>
      </c>
      <c r="G628" s="37"/>
      <c r="H628" s="37"/>
      <c r="I628" s="116"/>
      <c r="J628" s="37"/>
      <c r="K628" s="37"/>
      <c r="L628" s="40"/>
      <c r="M628" s="219"/>
      <c r="N628" s="220"/>
      <c r="O628" s="72"/>
      <c r="P628" s="72"/>
      <c r="Q628" s="72"/>
      <c r="R628" s="72"/>
      <c r="S628" s="72"/>
      <c r="T628" s="73"/>
      <c r="U628" s="35"/>
      <c r="V628" s="35"/>
      <c r="W628" s="35"/>
      <c r="X628" s="35"/>
      <c r="Y628" s="35"/>
      <c r="Z628" s="35"/>
      <c r="AA628" s="35"/>
      <c r="AB628" s="35"/>
      <c r="AC628" s="35"/>
      <c r="AD628" s="35"/>
      <c r="AE628" s="35"/>
      <c r="AT628" s="18" t="s">
        <v>173</v>
      </c>
      <c r="AU628" s="18" t="s">
        <v>88</v>
      </c>
    </row>
    <row r="629" spans="1:65" s="12" customFormat="1" ht="22.9" customHeight="1">
      <c r="B629" s="188"/>
      <c r="C629" s="189"/>
      <c r="D629" s="190" t="s">
        <v>77</v>
      </c>
      <c r="E629" s="202" t="s">
        <v>1023</v>
      </c>
      <c r="F629" s="202" t="s">
        <v>1024</v>
      </c>
      <c r="G629" s="189"/>
      <c r="H629" s="189"/>
      <c r="I629" s="192"/>
      <c r="J629" s="203">
        <f>BK629</f>
        <v>0</v>
      </c>
      <c r="K629" s="189"/>
      <c r="L629" s="194"/>
      <c r="M629" s="195"/>
      <c r="N629" s="196"/>
      <c r="O629" s="196"/>
      <c r="P629" s="197">
        <f>SUM(P630:P635)</f>
        <v>0</v>
      </c>
      <c r="Q629" s="196"/>
      <c r="R629" s="197">
        <f>SUM(R630:R635)</f>
        <v>6.1722000000000001E-3</v>
      </c>
      <c r="S629" s="196"/>
      <c r="T629" s="198">
        <f>SUM(T630:T635)</f>
        <v>0</v>
      </c>
      <c r="AR629" s="199" t="s">
        <v>88</v>
      </c>
      <c r="AT629" s="200" t="s">
        <v>77</v>
      </c>
      <c r="AU629" s="200" t="s">
        <v>86</v>
      </c>
      <c r="AY629" s="199" t="s">
        <v>164</v>
      </c>
      <c r="BK629" s="201">
        <f>SUM(BK630:BK635)</f>
        <v>0</v>
      </c>
    </row>
    <row r="630" spans="1:65" s="2" customFormat="1" ht="24" customHeight="1">
      <c r="A630" s="35"/>
      <c r="B630" s="36"/>
      <c r="C630" s="204" t="s">
        <v>1025</v>
      </c>
      <c r="D630" s="204" t="s">
        <v>166</v>
      </c>
      <c r="E630" s="205" t="s">
        <v>1026</v>
      </c>
      <c r="F630" s="206" t="s">
        <v>1027</v>
      </c>
      <c r="G630" s="207" t="s">
        <v>262</v>
      </c>
      <c r="H630" s="208">
        <v>5.7149999999999999</v>
      </c>
      <c r="I630" s="209"/>
      <c r="J630" s="210">
        <f>ROUND(I630*H630,2)</f>
        <v>0</v>
      </c>
      <c r="K630" s="206" t="s">
        <v>170</v>
      </c>
      <c r="L630" s="40"/>
      <c r="M630" s="211" t="s">
        <v>1</v>
      </c>
      <c r="N630" s="212" t="s">
        <v>43</v>
      </c>
      <c r="O630" s="72"/>
      <c r="P630" s="213">
        <f>O630*H630</f>
        <v>0</v>
      </c>
      <c r="Q630" s="213">
        <v>1.08E-3</v>
      </c>
      <c r="R630" s="213">
        <f>Q630*H630</f>
        <v>6.1722000000000001E-3</v>
      </c>
      <c r="S630" s="213">
        <v>0</v>
      </c>
      <c r="T630" s="214">
        <f>S630*H630</f>
        <v>0</v>
      </c>
      <c r="U630" s="35"/>
      <c r="V630" s="35"/>
      <c r="W630" s="35"/>
      <c r="X630" s="35"/>
      <c r="Y630" s="35"/>
      <c r="Z630" s="35"/>
      <c r="AA630" s="35"/>
      <c r="AB630" s="35"/>
      <c r="AC630" s="35"/>
      <c r="AD630" s="35"/>
      <c r="AE630" s="35"/>
      <c r="AR630" s="215" t="s">
        <v>269</v>
      </c>
      <c r="AT630" s="215" t="s">
        <v>166</v>
      </c>
      <c r="AU630" s="215" t="s">
        <v>88</v>
      </c>
      <c r="AY630" s="18" t="s">
        <v>164</v>
      </c>
      <c r="BE630" s="216">
        <f>IF(N630="základní",J630,0)</f>
        <v>0</v>
      </c>
      <c r="BF630" s="216">
        <f>IF(N630="snížená",J630,0)</f>
        <v>0</v>
      </c>
      <c r="BG630" s="216">
        <f>IF(N630="zákl. přenesená",J630,0)</f>
        <v>0</v>
      </c>
      <c r="BH630" s="216">
        <f>IF(N630="sníž. přenesená",J630,0)</f>
        <v>0</v>
      </c>
      <c r="BI630" s="216">
        <f>IF(N630="nulová",J630,0)</f>
        <v>0</v>
      </c>
      <c r="BJ630" s="18" t="s">
        <v>86</v>
      </c>
      <c r="BK630" s="216">
        <f>ROUND(I630*H630,2)</f>
        <v>0</v>
      </c>
      <c r="BL630" s="18" t="s">
        <v>269</v>
      </c>
      <c r="BM630" s="215" t="s">
        <v>1028</v>
      </c>
    </row>
    <row r="631" spans="1:65" s="13" customFormat="1" ht="11.25">
      <c r="B631" s="221"/>
      <c r="C631" s="222"/>
      <c r="D631" s="217" t="s">
        <v>175</v>
      </c>
      <c r="E631" s="223" t="s">
        <v>1</v>
      </c>
      <c r="F631" s="224" t="s">
        <v>1029</v>
      </c>
      <c r="G631" s="222"/>
      <c r="H631" s="225">
        <v>5.7149999999999999</v>
      </c>
      <c r="I631" s="226"/>
      <c r="J631" s="222"/>
      <c r="K631" s="222"/>
      <c r="L631" s="227"/>
      <c r="M631" s="228"/>
      <c r="N631" s="229"/>
      <c r="O631" s="229"/>
      <c r="P631" s="229"/>
      <c r="Q631" s="229"/>
      <c r="R631" s="229"/>
      <c r="S631" s="229"/>
      <c r="T631" s="230"/>
      <c r="AT631" s="231" t="s">
        <v>175</v>
      </c>
      <c r="AU631" s="231" t="s">
        <v>88</v>
      </c>
      <c r="AV631" s="13" t="s">
        <v>88</v>
      </c>
      <c r="AW631" s="13" t="s">
        <v>33</v>
      </c>
      <c r="AX631" s="13" t="s">
        <v>86</v>
      </c>
      <c r="AY631" s="231" t="s">
        <v>164</v>
      </c>
    </row>
    <row r="632" spans="1:65" s="2" customFormat="1" ht="36" customHeight="1">
      <c r="A632" s="35"/>
      <c r="B632" s="36"/>
      <c r="C632" s="204" t="s">
        <v>1030</v>
      </c>
      <c r="D632" s="204" t="s">
        <v>166</v>
      </c>
      <c r="E632" s="205" t="s">
        <v>1031</v>
      </c>
      <c r="F632" s="206" t="s">
        <v>1032</v>
      </c>
      <c r="G632" s="207" t="s">
        <v>243</v>
      </c>
      <c r="H632" s="208">
        <v>6.0000000000000001E-3</v>
      </c>
      <c r="I632" s="209"/>
      <c r="J632" s="210">
        <f>ROUND(I632*H632,2)</f>
        <v>0</v>
      </c>
      <c r="K632" s="206" t="s">
        <v>170</v>
      </c>
      <c r="L632" s="40"/>
      <c r="M632" s="211" t="s">
        <v>1</v>
      </c>
      <c r="N632" s="212" t="s">
        <v>43</v>
      </c>
      <c r="O632" s="72"/>
      <c r="P632" s="213">
        <f>O632*H632</f>
        <v>0</v>
      </c>
      <c r="Q632" s="213">
        <v>0</v>
      </c>
      <c r="R632" s="213">
        <f>Q632*H632</f>
        <v>0</v>
      </c>
      <c r="S632" s="213">
        <v>0</v>
      </c>
      <c r="T632" s="214">
        <f>S632*H632</f>
        <v>0</v>
      </c>
      <c r="U632" s="35"/>
      <c r="V632" s="35"/>
      <c r="W632" s="35"/>
      <c r="X632" s="35"/>
      <c r="Y632" s="35"/>
      <c r="Z632" s="35"/>
      <c r="AA632" s="35"/>
      <c r="AB632" s="35"/>
      <c r="AC632" s="35"/>
      <c r="AD632" s="35"/>
      <c r="AE632" s="35"/>
      <c r="AR632" s="215" t="s">
        <v>269</v>
      </c>
      <c r="AT632" s="215" t="s">
        <v>166</v>
      </c>
      <c r="AU632" s="215" t="s">
        <v>88</v>
      </c>
      <c r="AY632" s="18" t="s">
        <v>164</v>
      </c>
      <c r="BE632" s="216">
        <f>IF(N632="základní",J632,0)</f>
        <v>0</v>
      </c>
      <c r="BF632" s="216">
        <f>IF(N632="snížená",J632,0)</f>
        <v>0</v>
      </c>
      <c r="BG632" s="216">
        <f>IF(N632="zákl. přenesená",J632,0)</f>
        <v>0</v>
      </c>
      <c r="BH632" s="216">
        <f>IF(N632="sníž. přenesená",J632,0)</f>
        <v>0</v>
      </c>
      <c r="BI632" s="216">
        <f>IF(N632="nulová",J632,0)</f>
        <v>0</v>
      </c>
      <c r="BJ632" s="18" t="s">
        <v>86</v>
      </c>
      <c r="BK632" s="216">
        <f>ROUND(I632*H632,2)</f>
        <v>0</v>
      </c>
      <c r="BL632" s="18" t="s">
        <v>269</v>
      </c>
      <c r="BM632" s="215" t="s">
        <v>1033</v>
      </c>
    </row>
    <row r="633" spans="1:65" s="2" customFormat="1" ht="107.25">
      <c r="A633" s="35"/>
      <c r="B633" s="36"/>
      <c r="C633" s="37"/>
      <c r="D633" s="217" t="s">
        <v>173</v>
      </c>
      <c r="E633" s="37"/>
      <c r="F633" s="218" t="s">
        <v>1034</v>
      </c>
      <c r="G633" s="37"/>
      <c r="H633" s="37"/>
      <c r="I633" s="116"/>
      <c r="J633" s="37"/>
      <c r="K633" s="37"/>
      <c r="L633" s="40"/>
      <c r="M633" s="219"/>
      <c r="N633" s="220"/>
      <c r="O633" s="72"/>
      <c r="P633" s="72"/>
      <c r="Q633" s="72"/>
      <c r="R633" s="72"/>
      <c r="S633" s="72"/>
      <c r="T633" s="73"/>
      <c r="U633" s="35"/>
      <c r="V633" s="35"/>
      <c r="W633" s="35"/>
      <c r="X633" s="35"/>
      <c r="Y633" s="35"/>
      <c r="Z633" s="35"/>
      <c r="AA633" s="35"/>
      <c r="AB633" s="35"/>
      <c r="AC633" s="35"/>
      <c r="AD633" s="35"/>
      <c r="AE633" s="35"/>
      <c r="AT633" s="18" t="s">
        <v>173</v>
      </c>
      <c r="AU633" s="18" t="s">
        <v>88</v>
      </c>
    </row>
    <row r="634" spans="1:65" s="2" customFormat="1" ht="48" customHeight="1">
      <c r="A634" s="35"/>
      <c r="B634" s="36"/>
      <c r="C634" s="204" t="s">
        <v>1035</v>
      </c>
      <c r="D634" s="204" t="s">
        <v>166</v>
      </c>
      <c r="E634" s="205" t="s">
        <v>1036</v>
      </c>
      <c r="F634" s="206" t="s">
        <v>1037</v>
      </c>
      <c r="G634" s="207" t="s">
        <v>243</v>
      </c>
      <c r="H634" s="208">
        <v>6.0000000000000001E-3</v>
      </c>
      <c r="I634" s="209"/>
      <c r="J634" s="210">
        <f>ROUND(I634*H634,2)</f>
        <v>0</v>
      </c>
      <c r="K634" s="206" t="s">
        <v>170</v>
      </c>
      <c r="L634" s="40"/>
      <c r="M634" s="211" t="s">
        <v>1</v>
      </c>
      <c r="N634" s="212" t="s">
        <v>43</v>
      </c>
      <c r="O634" s="72"/>
      <c r="P634" s="213">
        <f>O634*H634</f>
        <v>0</v>
      </c>
      <c r="Q634" s="213">
        <v>0</v>
      </c>
      <c r="R634" s="213">
        <f>Q634*H634</f>
        <v>0</v>
      </c>
      <c r="S634" s="213">
        <v>0</v>
      </c>
      <c r="T634" s="214">
        <f>S634*H634</f>
        <v>0</v>
      </c>
      <c r="U634" s="35"/>
      <c r="V634" s="35"/>
      <c r="W634" s="35"/>
      <c r="X634" s="35"/>
      <c r="Y634" s="35"/>
      <c r="Z634" s="35"/>
      <c r="AA634" s="35"/>
      <c r="AB634" s="35"/>
      <c r="AC634" s="35"/>
      <c r="AD634" s="35"/>
      <c r="AE634" s="35"/>
      <c r="AR634" s="215" t="s">
        <v>269</v>
      </c>
      <c r="AT634" s="215" t="s">
        <v>166</v>
      </c>
      <c r="AU634" s="215" t="s">
        <v>88</v>
      </c>
      <c r="AY634" s="18" t="s">
        <v>164</v>
      </c>
      <c r="BE634" s="216">
        <f>IF(N634="základní",J634,0)</f>
        <v>0</v>
      </c>
      <c r="BF634" s="216">
        <f>IF(N634="snížená",J634,0)</f>
        <v>0</v>
      </c>
      <c r="BG634" s="216">
        <f>IF(N634="zákl. přenesená",J634,0)</f>
        <v>0</v>
      </c>
      <c r="BH634" s="216">
        <f>IF(N634="sníž. přenesená",J634,0)</f>
        <v>0</v>
      </c>
      <c r="BI634" s="216">
        <f>IF(N634="nulová",J634,0)</f>
        <v>0</v>
      </c>
      <c r="BJ634" s="18" t="s">
        <v>86</v>
      </c>
      <c r="BK634" s="216">
        <f>ROUND(I634*H634,2)</f>
        <v>0</v>
      </c>
      <c r="BL634" s="18" t="s">
        <v>269</v>
      </c>
      <c r="BM634" s="215" t="s">
        <v>1038</v>
      </c>
    </row>
    <row r="635" spans="1:65" s="2" customFormat="1" ht="107.25">
      <c r="A635" s="35"/>
      <c r="B635" s="36"/>
      <c r="C635" s="37"/>
      <c r="D635" s="217" t="s">
        <v>173</v>
      </c>
      <c r="E635" s="37"/>
      <c r="F635" s="218" t="s">
        <v>1034</v>
      </c>
      <c r="G635" s="37"/>
      <c r="H635" s="37"/>
      <c r="I635" s="116"/>
      <c r="J635" s="37"/>
      <c r="K635" s="37"/>
      <c r="L635" s="40"/>
      <c r="M635" s="219"/>
      <c r="N635" s="220"/>
      <c r="O635" s="72"/>
      <c r="P635" s="72"/>
      <c r="Q635" s="72"/>
      <c r="R635" s="72"/>
      <c r="S635" s="72"/>
      <c r="T635" s="73"/>
      <c r="U635" s="35"/>
      <c r="V635" s="35"/>
      <c r="W635" s="35"/>
      <c r="X635" s="35"/>
      <c r="Y635" s="35"/>
      <c r="Z635" s="35"/>
      <c r="AA635" s="35"/>
      <c r="AB635" s="35"/>
      <c r="AC635" s="35"/>
      <c r="AD635" s="35"/>
      <c r="AE635" s="35"/>
      <c r="AT635" s="18" t="s">
        <v>173</v>
      </c>
      <c r="AU635" s="18" t="s">
        <v>88</v>
      </c>
    </row>
    <row r="636" spans="1:65" s="12" customFormat="1" ht="22.9" customHeight="1">
      <c r="B636" s="188"/>
      <c r="C636" s="189"/>
      <c r="D636" s="190" t="s">
        <v>77</v>
      </c>
      <c r="E636" s="202" t="s">
        <v>1039</v>
      </c>
      <c r="F636" s="202" t="s">
        <v>1040</v>
      </c>
      <c r="G636" s="189"/>
      <c r="H636" s="189"/>
      <c r="I636" s="192"/>
      <c r="J636" s="203">
        <f>BK636</f>
        <v>0</v>
      </c>
      <c r="K636" s="189"/>
      <c r="L636" s="194"/>
      <c r="M636" s="195"/>
      <c r="N636" s="196"/>
      <c r="O636" s="196"/>
      <c r="P636" s="197">
        <f>SUM(P637:P729)</f>
        <v>0</v>
      </c>
      <c r="Q636" s="196"/>
      <c r="R636" s="197">
        <f>SUM(R637:R729)</f>
        <v>1.27515807</v>
      </c>
      <c r="S636" s="196"/>
      <c r="T636" s="198">
        <f>SUM(T637:T729)</f>
        <v>0</v>
      </c>
      <c r="AR636" s="199" t="s">
        <v>88</v>
      </c>
      <c r="AT636" s="200" t="s">
        <v>77</v>
      </c>
      <c r="AU636" s="200" t="s">
        <v>86</v>
      </c>
      <c r="AY636" s="199" t="s">
        <v>164</v>
      </c>
      <c r="BK636" s="201">
        <f>SUM(BK637:BK729)</f>
        <v>0</v>
      </c>
    </row>
    <row r="637" spans="1:65" s="2" customFormat="1" ht="36" customHeight="1">
      <c r="A637" s="35"/>
      <c r="B637" s="36"/>
      <c r="C637" s="204" t="s">
        <v>1041</v>
      </c>
      <c r="D637" s="204" t="s">
        <v>166</v>
      </c>
      <c r="E637" s="205" t="s">
        <v>1042</v>
      </c>
      <c r="F637" s="206" t="s">
        <v>1043</v>
      </c>
      <c r="G637" s="207" t="s">
        <v>255</v>
      </c>
      <c r="H637" s="208">
        <v>144.011</v>
      </c>
      <c r="I637" s="209"/>
      <c r="J637" s="210">
        <f>ROUND(I637*H637,2)</f>
        <v>0</v>
      </c>
      <c r="K637" s="206" t="s">
        <v>170</v>
      </c>
      <c r="L637" s="40"/>
      <c r="M637" s="211" t="s">
        <v>1</v>
      </c>
      <c r="N637" s="212" t="s">
        <v>43</v>
      </c>
      <c r="O637" s="72"/>
      <c r="P637" s="213">
        <f>O637*H637</f>
        <v>0</v>
      </c>
      <c r="Q637" s="213">
        <v>0</v>
      </c>
      <c r="R637" s="213">
        <f>Q637*H637</f>
        <v>0</v>
      </c>
      <c r="S637" s="213">
        <v>0</v>
      </c>
      <c r="T637" s="214">
        <f>S637*H637</f>
        <v>0</v>
      </c>
      <c r="U637" s="35"/>
      <c r="V637" s="35"/>
      <c r="W637" s="35"/>
      <c r="X637" s="35"/>
      <c r="Y637" s="35"/>
      <c r="Z637" s="35"/>
      <c r="AA637" s="35"/>
      <c r="AB637" s="35"/>
      <c r="AC637" s="35"/>
      <c r="AD637" s="35"/>
      <c r="AE637" s="35"/>
      <c r="AR637" s="215" t="s">
        <v>269</v>
      </c>
      <c r="AT637" s="215" t="s">
        <v>166</v>
      </c>
      <c r="AU637" s="215" t="s">
        <v>88</v>
      </c>
      <c r="AY637" s="18" t="s">
        <v>164</v>
      </c>
      <c r="BE637" s="216">
        <f>IF(N637="základní",J637,0)</f>
        <v>0</v>
      </c>
      <c r="BF637" s="216">
        <f>IF(N637="snížená",J637,0)</f>
        <v>0</v>
      </c>
      <c r="BG637" s="216">
        <f>IF(N637="zákl. přenesená",J637,0)</f>
        <v>0</v>
      </c>
      <c r="BH637" s="216">
        <f>IF(N637="sníž. přenesená",J637,0)</f>
        <v>0</v>
      </c>
      <c r="BI637" s="216">
        <f>IF(N637="nulová",J637,0)</f>
        <v>0</v>
      </c>
      <c r="BJ637" s="18" t="s">
        <v>86</v>
      </c>
      <c r="BK637" s="216">
        <f>ROUND(I637*H637,2)</f>
        <v>0</v>
      </c>
      <c r="BL637" s="18" t="s">
        <v>269</v>
      </c>
      <c r="BM637" s="215" t="s">
        <v>1044</v>
      </c>
    </row>
    <row r="638" spans="1:65" s="2" customFormat="1" ht="87.75">
      <c r="A638" s="35"/>
      <c r="B638" s="36"/>
      <c r="C638" s="37"/>
      <c r="D638" s="217" t="s">
        <v>173</v>
      </c>
      <c r="E638" s="37"/>
      <c r="F638" s="218" t="s">
        <v>1045</v>
      </c>
      <c r="G638" s="37"/>
      <c r="H638" s="37"/>
      <c r="I638" s="116"/>
      <c r="J638" s="37"/>
      <c r="K638" s="37"/>
      <c r="L638" s="40"/>
      <c r="M638" s="219"/>
      <c r="N638" s="220"/>
      <c r="O638" s="72"/>
      <c r="P638" s="72"/>
      <c r="Q638" s="72"/>
      <c r="R638" s="72"/>
      <c r="S638" s="72"/>
      <c r="T638" s="73"/>
      <c r="U638" s="35"/>
      <c r="V638" s="35"/>
      <c r="W638" s="35"/>
      <c r="X638" s="35"/>
      <c r="Y638" s="35"/>
      <c r="Z638" s="35"/>
      <c r="AA638" s="35"/>
      <c r="AB638" s="35"/>
      <c r="AC638" s="35"/>
      <c r="AD638" s="35"/>
      <c r="AE638" s="35"/>
      <c r="AT638" s="18" t="s">
        <v>173</v>
      </c>
      <c r="AU638" s="18" t="s">
        <v>88</v>
      </c>
    </row>
    <row r="639" spans="1:65" s="14" customFormat="1" ht="11.25">
      <c r="B639" s="232"/>
      <c r="C639" s="233"/>
      <c r="D639" s="217" t="s">
        <v>175</v>
      </c>
      <c r="E639" s="234" t="s">
        <v>1</v>
      </c>
      <c r="F639" s="235" t="s">
        <v>537</v>
      </c>
      <c r="G639" s="233"/>
      <c r="H639" s="234" t="s">
        <v>1</v>
      </c>
      <c r="I639" s="236"/>
      <c r="J639" s="233"/>
      <c r="K639" s="233"/>
      <c r="L639" s="237"/>
      <c r="M639" s="238"/>
      <c r="N639" s="239"/>
      <c r="O639" s="239"/>
      <c r="P639" s="239"/>
      <c r="Q639" s="239"/>
      <c r="R639" s="239"/>
      <c r="S639" s="239"/>
      <c r="T639" s="240"/>
      <c r="AT639" s="241" t="s">
        <v>175</v>
      </c>
      <c r="AU639" s="241" t="s">
        <v>88</v>
      </c>
      <c r="AV639" s="14" t="s">
        <v>86</v>
      </c>
      <c r="AW639" s="14" t="s">
        <v>33</v>
      </c>
      <c r="AX639" s="14" t="s">
        <v>78</v>
      </c>
      <c r="AY639" s="241" t="s">
        <v>164</v>
      </c>
    </row>
    <row r="640" spans="1:65" s="13" customFormat="1" ht="11.25">
      <c r="B640" s="221"/>
      <c r="C640" s="222"/>
      <c r="D640" s="217" t="s">
        <v>175</v>
      </c>
      <c r="E640" s="223" t="s">
        <v>1</v>
      </c>
      <c r="F640" s="224" t="s">
        <v>538</v>
      </c>
      <c r="G640" s="222"/>
      <c r="H640" s="225">
        <v>51.3</v>
      </c>
      <c r="I640" s="226"/>
      <c r="J640" s="222"/>
      <c r="K640" s="222"/>
      <c r="L640" s="227"/>
      <c r="M640" s="228"/>
      <c r="N640" s="229"/>
      <c r="O640" s="229"/>
      <c r="P640" s="229"/>
      <c r="Q640" s="229"/>
      <c r="R640" s="229"/>
      <c r="S640" s="229"/>
      <c r="T640" s="230"/>
      <c r="AT640" s="231" t="s">
        <v>175</v>
      </c>
      <c r="AU640" s="231" t="s">
        <v>88</v>
      </c>
      <c r="AV640" s="13" t="s">
        <v>88</v>
      </c>
      <c r="AW640" s="13" t="s">
        <v>33</v>
      </c>
      <c r="AX640" s="13" t="s">
        <v>78</v>
      </c>
      <c r="AY640" s="231" t="s">
        <v>164</v>
      </c>
    </row>
    <row r="641" spans="1:65" s="14" customFormat="1" ht="11.25">
      <c r="B641" s="232"/>
      <c r="C641" s="233"/>
      <c r="D641" s="217" t="s">
        <v>175</v>
      </c>
      <c r="E641" s="234" t="s">
        <v>1</v>
      </c>
      <c r="F641" s="235" t="s">
        <v>539</v>
      </c>
      <c r="G641" s="233"/>
      <c r="H641" s="234" t="s">
        <v>1</v>
      </c>
      <c r="I641" s="236"/>
      <c r="J641" s="233"/>
      <c r="K641" s="233"/>
      <c r="L641" s="237"/>
      <c r="M641" s="238"/>
      <c r="N641" s="239"/>
      <c r="O641" s="239"/>
      <c r="P641" s="239"/>
      <c r="Q641" s="239"/>
      <c r="R641" s="239"/>
      <c r="S641" s="239"/>
      <c r="T641" s="240"/>
      <c r="AT641" s="241" t="s">
        <v>175</v>
      </c>
      <c r="AU641" s="241" t="s">
        <v>88</v>
      </c>
      <c r="AV641" s="14" t="s">
        <v>86</v>
      </c>
      <c r="AW641" s="14" t="s">
        <v>33</v>
      </c>
      <c r="AX641" s="14" t="s">
        <v>78</v>
      </c>
      <c r="AY641" s="241" t="s">
        <v>164</v>
      </c>
    </row>
    <row r="642" spans="1:65" s="13" customFormat="1" ht="11.25">
      <c r="B642" s="221"/>
      <c r="C642" s="222"/>
      <c r="D642" s="217" t="s">
        <v>175</v>
      </c>
      <c r="E642" s="223" t="s">
        <v>1</v>
      </c>
      <c r="F642" s="224" t="s">
        <v>540</v>
      </c>
      <c r="G642" s="222"/>
      <c r="H642" s="225">
        <v>20.138999999999999</v>
      </c>
      <c r="I642" s="226"/>
      <c r="J642" s="222"/>
      <c r="K642" s="222"/>
      <c r="L642" s="227"/>
      <c r="M642" s="228"/>
      <c r="N642" s="229"/>
      <c r="O642" s="229"/>
      <c r="P642" s="229"/>
      <c r="Q642" s="229"/>
      <c r="R642" s="229"/>
      <c r="S642" s="229"/>
      <c r="T642" s="230"/>
      <c r="AT642" s="231" t="s">
        <v>175</v>
      </c>
      <c r="AU642" s="231" t="s">
        <v>88</v>
      </c>
      <c r="AV642" s="13" t="s">
        <v>88</v>
      </c>
      <c r="AW642" s="13" t="s">
        <v>33</v>
      </c>
      <c r="AX642" s="13" t="s">
        <v>78</v>
      </c>
      <c r="AY642" s="231" t="s">
        <v>164</v>
      </c>
    </row>
    <row r="643" spans="1:65" s="13" customFormat="1" ht="11.25">
      <c r="B643" s="221"/>
      <c r="C643" s="222"/>
      <c r="D643" s="217" t="s">
        <v>175</v>
      </c>
      <c r="E643" s="223" t="s">
        <v>1</v>
      </c>
      <c r="F643" s="224" t="s">
        <v>541</v>
      </c>
      <c r="G643" s="222"/>
      <c r="H643" s="225">
        <v>40.04</v>
      </c>
      <c r="I643" s="226"/>
      <c r="J643" s="222"/>
      <c r="K643" s="222"/>
      <c r="L643" s="227"/>
      <c r="M643" s="228"/>
      <c r="N643" s="229"/>
      <c r="O643" s="229"/>
      <c r="P643" s="229"/>
      <c r="Q643" s="229"/>
      <c r="R643" s="229"/>
      <c r="S643" s="229"/>
      <c r="T643" s="230"/>
      <c r="AT643" s="231" t="s">
        <v>175</v>
      </c>
      <c r="AU643" s="231" t="s">
        <v>88</v>
      </c>
      <c r="AV643" s="13" t="s">
        <v>88</v>
      </c>
      <c r="AW643" s="13" t="s">
        <v>33</v>
      </c>
      <c r="AX643" s="13" t="s">
        <v>78</v>
      </c>
      <c r="AY643" s="231" t="s">
        <v>164</v>
      </c>
    </row>
    <row r="644" spans="1:65" s="13" customFormat="1" ht="11.25">
      <c r="B644" s="221"/>
      <c r="C644" s="222"/>
      <c r="D644" s="217" t="s">
        <v>175</v>
      </c>
      <c r="E644" s="223" t="s">
        <v>1</v>
      </c>
      <c r="F644" s="224" t="s">
        <v>781</v>
      </c>
      <c r="G644" s="222"/>
      <c r="H644" s="225">
        <v>19.440000000000001</v>
      </c>
      <c r="I644" s="226"/>
      <c r="J644" s="222"/>
      <c r="K644" s="222"/>
      <c r="L644" s="227"/>
      <c r="M644" s="228"/>
      <c r="N644" s="229"/>
      <c r="O644" s="229"/>
      <c r="P644" s="229"/>
      <c r="Q644" s="229"/>
      <c r="R644" s="229"/>
      <c r="S644" s="229"/>
      <c r="T644" s="230"/>
      <c r="AT644" s="231" t="s">
        <v>175</v>
      </c>
      <c r="AU644" s="231" t="s">
        <v>88</v>
      </c>
      <c r="AV644" s="13" t="s">
        <v>88</v>
      </c>
      <c r="AW644" s="13" t="s">
        <v>33</v>
      </c>
      <c r="AX644" s="13" t="s">
        <v>78</v>
      </c>
      <c r="AY644" s="231" t="s">
        <v>164</v>
      </c>
    </row>
    <row r="645" spans="1:65" s="14" customFormat="1" ht="11.25">
      <c r="B645" s="232"/>
      <c r="C645" s="233"/>
      <c r="D645" s="217" t="s">
        <v>175</v>
      </c>
      <c r="E645" s="234" t="s">
        <v>1</v>
      </c>
      <c r="F645" s="235" t="s">
        <v>1046</v>
      </c>
      <c r="G645" s="233"/>
      <c r="H645" s="234" t="s">
        <v>1</v>
      </c>
      <c r="I645" s="236"/>
      <c r="J645" s="233"/>
      <c r="K645" s="233"/>
      <c r="L645" s="237"/>
      <c r="M645" s="238"/>
      <c r="N645" s="239"/>
      <c r="O645" s="239"/>
      <c r="P645" s="239"/>
      <c r="Q645" s="239"/>
      <c r="R645" s="239"/>
      <c r="S645" s="239"/>
      <c r="T645" s="240"/>
      <c r="AT645" s="241" t="s">
        <v>175</v>
      </c>
      <c r="AU645" s="241" t="s">
        <v>88</v>
      </c>
      <c r="AV645" s="14" t="s">
        <v>86</v>
      </c>
      <c r="AW645" s="14" t="s">
        <v>33</v>
      </c>
      <c r="AX645" s="14" t="s">
        <v>78</v>
      </c>
      <c r="AY645" s="241" t="s">
        <v>164</v>
      </c>
    </row>
    <row r="646" spans="1:65" s="13" customFormat="1" ht="11.25">
      <c r="B646" s="221"/>
      <c r="C646" s="222"/>
      <c r="D646" s="217" t="s">
        <v>175</v>
      </c>
      <c r="E646" s="223" t="s">
        <v>1</v>
      </c>
      <c r="F646" s="224" t="s">
        <v>1047</v>
      </c>
      <c r="G646" s="222"/>
      <c r="H646" s="225">
        <v>13.092000000000001</v>
      </c>
      <c r="I646" s="226"/>
      <c r="J646" s="222"/>
      <c r="K646" s="222"/>
      <c r="L646" s="227"/>
      <c r="M646" s="228"/>
      <c r="N646" s="229"/>
      <c r="O646" s="229"/>
      <c r="P646" s="229"/>
      <c r="Q646" s="229"/>
      <c r="R646" s="229"/>
      <c r="S646" s="229"/>
      <c r="T646" s="230"/>
      <c r="AT646" s="231" t="s">
        <v>175</v>
      </c>
      <c r="AU646" s="231" t="s">
        <v>88</v>
      </c>
      <c r="AV646" s="13" t="s">
        <v>88</v>
      </c>
      <c r="AW646" s="13" t="s">
        <v>33</v>
      </c>
      <c r="AX646" s="13" t="s">
        <v>78</v>
      </c>
      <c r="AY646" s="231" t="s">
        <v>164</v>
      </c>
    </row>
    <row r="647" spans="1:65" s="15" customFormat="1" ht="11.25">
      <c r="B647" s="242"/>
      <c r="C647" s="243"/>
      <c r="D647" s="217" t="s">
        <v>175</v>
      </c>
      <c r="E647" s="244" t="s">
        <v>1</v>
      </c>
      <c r="F647" s="245" t="s">
        <v>207</v>
      </c>
      <c r="G647" s="243"/>
      <c r="H647" s="246">
        <v>144.011</v>
      </c>
      <c r="I647" s="247"/>
      <c r="J647" s="243"/>
      <c r="K647" s="243"/>
      <c r="L647" s="248"/>
      <c r="M647" s="249"/>
      <c r="N647" s="250"/>
      <c r="O647" s="250"/>
      <c r="P647" s="250"/>
      <c r="Q647" s="250"/>
      <c r="R647" s="250"/>
      <c r="S647" s="250"/>
      <c r="T647" s="251"/>
      <c r="AT647" s="252" t="s">
        <v>175</v>
      </c>
      <c r="AU647" s="252" t="s">
        <v>88</v>
      </c>
      <c r="AV647" s="15" t="s">
        <v>171</v>
      </c>
      <c r="AW647" s="15" t="s">
        <v>33</v>
      </c>
      <c r="AX647" s="15" t="s">
        <v>86</v>
      </c>
      <c r="AY647" s="252" t="s">
        <v>164</v>
      </c>
    </row>
    <row r="648" spans="1:65" s="2" customFormat="1" ht="24" customHeight="1">
      <c r="A648" s="35"/>
      <c r="B648" s="36"/>
      <c r="C648" s="265" t="s">
        <v>1048</v>
      </c>
      <c r="D648" s="265" t="s">
        <v>420</v>
      </c>
      <c r="E648" s="266" t="s">
        <v>1049</v>
      </c>
      <c r="F648" s="267" t="s">
        <v>1050</v>
      </c>
      <c r="G648" s="268" t="s">
        <v>255</v>
      </c>
      <c r="H648" s="269">
        <v>158.41200000000001</v>
      </c>
      <c r="I648" s="270"/>
      <c r="J648" s="271">
        <f>ROUND(I648*H648,2)</f>
        <v>0</v>
      </c>
      <c r="K648" s="267" t="s">
        <v>467</v>
      </c>
      <c r="L648" s="272"/>
      <c r="M648" s="273" t="s">
        <v>1</v>
      </c>
      <c r="N648" s="274" t="s">
        <v>43</v>
      </c>
      <c r="O648" s="72"/>
      <c r="P648" s="213">
        <f>O648*H648</f>
        <v>0</v>
      </c>
      <c r="Q648" s="213">
        <v>0</v>
      </c>
      <c r="R648" s="213">
        <f>Q648*H648</f>
        <v>0</v>
      </c>
      <c r="S648" s="213">
        <v>0</v>
      </c>
      <c r="T648" s="214">
        <f>S648*H648</f>
        <v>0</v>
      </c>
      <c r="U648" s="35"/>
      <c r="V648" s="35"/>
      <c r="W648" s="35"/>
      <c r="X648" s="35"/>
      <c r="Y648" s="35"/>
      <c r="Z648" s="35"/>
      <c r="AA648" s="35"/>
      <c r="AB648" s="35"/>
      <c r="AC648" s="35"/>
      <c r="AD648" s="35"/>
      <c r="AE648" s="35"/>
      <c r="AR648" s="215" t="s">
        <v>381</v>
      </c>
      <c r="AT648" s="215" t="s">
        <v>420</v>
      </c>
      <c r="AU648" s="215" t="s">
        <v>88</v>
      </c>
      <c r="AY648" s="18" t="s">
        <v>164</v>
      </c>
      <c r="BE648" s="216">
        <f>IF(N648="základní",J648,0)</f>
        <v>0</v>
      </c>
      <c r="BF648" s="216">
        <f>IF(N648="snížená",J648,0)</f>
        <v>0</v>
      </c>
      <c r="BG648" s="216">
        <f>IF(N648="zákl. přenesená",J648,0)</f>
        <v>0</v>
      </c>
      <c r="BH648" s="216">
        <f>IF(N648="sníž. přenesená",J648,0)</f>
        <v>0</v>
      </c>
      <c r="BI648" s="216">
        <f>IF(N648="nulová",J648,0)</f>
        <v>0</v>
      </c>
      <c r="BJ648" s="18" t="s">
        <v>86</v>
      </c>
      <c r="BK648" s="216">
        <f>ROUND(I648*H648,2)</f>
        <v>0</v>
      </c>
      <c r="BL648" s="18" t="s">
        <v>269</v>
      </c>
      <c r="BM648" s="215" t="s">
        <v>1051</v>
      </c>
    </row>
    <row r="649" spans="1:65" s="13" customFormat="1" ht="11.25">
      <c r="B649" s="221"/>
      <c r="C649" s="222"/>
      <c r="D649" s="217" t="s">
        <v>175</v>
      </c>
      <c r="E649" s="222"/>
      <c r="F649" s="224" t="s">
        <v>1052</v>
      </c>
      <c r="G649" s="222"/>
      <c r="H649" s="225">
        <v>158.41200000000001</v>
      </c>
      <c r="I649" s="226"/>
      <c r="J649" s="222"/>
      <c r="K649" s="222"/>
      <c r="L649" s="227"/>
      <c r="M649" s="228"/>
      <c r="N649" s="229"/>
      <c r="O649" s="229"/>
      <c r="P649" s="229"/>
      <c r="Q649" s="229"/>
      <c r="R649" s="229"/>
      <c r="S649" s="229"/>
      <c r="T649" s="230"/>
      <c r="AT649" s="231" t="s">
        <v>175</v>
      </c>
      <c r="AU649" s="231" t="s">
        <v>88</v>
      </c>
      <c r="AV649" s="13" t="s">
        <v>88</v>
      </c>
      <c r="AW649" s="13" t="s">
        <v>4</v>
      </c>
      <c r="AX649" s="13" t="s">
        <v>86</v>
      </c>
      <c r="AY649" s="231" t="s">
        <v>164</v>
      </c>
    </row>
    <row r="650" spans="1:65" s="2" customFormat="1" ht="16.5" customHeight="1">
      <c r="A650" s="35"/>
      <c r="B650" s="36"/>
      <c r="C650" s="204" t="s">
        <v>1053</v>
      </c>
      <c r="D650" s="204" t="s">
        <v>166</v>
      </c>
      <c r="E650" s="205" t="s">
        <v>1054</v>
      </c>
      <c r="F650" s="206" t="s">
        <v>1055</v>
      </c>
      <c r="G650" s="207" t="s">
        <v>262</v>
      </c>
      <c r="H650" s="208">
        <v>655.875</v>
      </c>
      <c r="I650" s="209"/>
      <c r="J650" s="210">
        <f>ROUND(I650*H650,2)</f>
        <v>0</v>
      </c>
      <c r="K650" s="206" t="s">
        <v>170</v>
      </c>
      <c r="L650" s="40"/>
      <c r="M650" s="211" t="s">
        <v>1</v>
      </c>
      <c r="N650" s="212" t="s">
        <v>43</v>
      </c>
      <c r="O650" s="72"/>
      <c r="P650" s="213">
        <f>O650*H650</f>
        <v>0</v>
      </c>
      <c r="Q650" s="213">
        <v>0</v>
      </c>
      <c r="R650" s="213">
        <f>Q650*H650</f>
        <v>0</v>
      </c>
      <c r="S650" s="213">
        <v>0</v>
      </c>
      <c r="T650" s="214">
        <f>S650*H650</f>
        <v>0</v>
      </c>
      <c r="U650" s="35"/>
      <c r="V650" s="35"/>
      <c r="W650" s="35"/>
      <c r="X650" s="35"/>
      <c r="Y650" s="35"/>
      <c r="Z650" s="35"/>
      <c r="AA650" s="35"/>
      <c r="AB650" s="35"/>
      <c r="AC650" s="35"/>
      <c r="AD650" s="35"/>
      <c r="AE650" s="35"/>
      <c r="AR650" s="215" t="s">
        <v>269</v>
      </c>
      <c r="AT650" s="215" t="s">
        <v>166</v>
      </c>
      <c r="AU650" s="215" t="s">
        <v>88</v>
      </c>
      <c r="AY650" s="18" t="s">
        <v>164</v>
      </c>
      <c r="BE650" s="216">
        <f>IF(N650="základní",J650,0)</f>
        <v>0</v>
      </c>
      <c r="BF650" s="216">
        <f>IF(N650="snížená",J650,0)</f>
        <v>0</v>
      </c>
      <c r="BG650" s="216">
        <f>IF(N650="zákl. přenesená",J650,0)</f>
        <v>0</v>
      </c>
      <c r="BH650" s="216">
        <f>IF(N650="sníž. přenesená",J650,0)</f>
        <v>0</v>
      </c>
      <c r="BI650" s="216">
        <f>IF(N650="nulová",J650,0)</f>
        <v>0</v>
      </c>
      <c r="BJ650" s="18" t="s">
        <v>86</v>
      </c>
      <c r="BK650" s="216">
        <f>ROUND(I650*H650,2)</f>
        <v>0</v>
      </c>
      <c r="BL650" s="18" t="s">
        <v>269</v>
      </c>
      <c r="BM650" s="215" t="s">
        <v>1056</v>
      </c>
    </row>
    <row r="651" spans="1:65" s="2" customFormat="1" ht="87.75">
      <c r="A651" s="35"/>
      <c r="B651" s="36"/>
      <c r="C651" s="37"/>
      <c r="D651" s="217" t="s">
        <v>173</v>
      </c>
      <c r="E651" s="37"/>
      <c r="F651" s="218" t="s">
        <v>1045</v>
      </c>
      <c r="G651" s="37"/>
      <c r="H651" s="37"/>
      <c r="I651" s="116"/>
      <c r="J651" s="37"/>
      <c r="K651" s="37"/>
      <c r="L651" s="40"/>
      <c r="M651" s="219"/>
      <c r="N651" s="220"/>
      <c r="O651" s="72"/>
      <c r="P651" s="72"/>
      <c r="Q651" s="72"/>
      <c r="R651" s="72"/>
      <c r="S651" s="72"/>
      <c r="T651" s="73"/>
      <c r="U651" s="35"/>
      <c r="V651" s="35"/>
      <c r="W651" s="35"/>
      <c r="X651" s="35"/>
      <c r="Y651" s="35"/>
      <c r="Z651" s="35"/>
      <c r="AA651" s="35"/>
      <c r="AB651" s="35"/>
      <c r="AC651" s="35"/>
      <c r="AD651" s="35"/>
      <c r="AE651" s="35"/>
      <c r="AT651" s="18" t="s">
        <v>173</v>
      </c>
      <c r="AU651" s="18" t="s">
        <v>88</v>
      </c>
    </row>
    <row r="652" spans="1:65" s="14" customFormat="1" ht="11.25">
      <c r="B652" s="232"/>
      <c r="C652" s="233"/>
      <c r="D652" s="217" t="s">
        <v>175</v>
      </c>
      <c r="E652" s="234" t="s">
        <v>1</v>
      </c>
      <c r="F652" s="235" t="s">
        <v>1057</v>
      </c>
      <c r="G652" s="233"/>
      <c r="H652" s="234" t="s">
        <v>1</v>
      </c>
      <c r="I652" s="236"/>
      <c r="J652" s="233"/>
      <c r="K652" s="233"/>
      <c r="L652" s="237"/>
      <c r="M652" s="238"/>
      <c r="N652" s="239"/>
      <c r="O652" s="239"/>
      <c r="P652" s="239"/>
      <c r="Q652" s="239"/>
      <c r="R652" s="239"/>
      <c r="S652" s="239"/>
      <c r="T652" s="240"/>
      <c r="AT652" s="241" t="s">
        <v>175</v>
      </c>
      <c r="AU652" s="241" t="s">
        <v>88</v>
      </c>
      <c r="AV652" s="14" t="s">
        <v>86</v>
      </c>
      <c r="AW652" s="14" t="s">
        <v>33</v>
      </c>
      <c r="AX652" s="14" t="s">
        <v>78</v>
      </c>
      <c r="AY652" s="241" t="s">
        <v>164</v>
      </c>
    </row>
    <row r="653" spans="1:65" s="13" customFormat="1" ht="11.25">
      <c r="B653" s="221"/>
      <c r="C653" s="222"/>
      <c r="D653" s="217" t="s">
        <v>175</v>
      </c>
      <c r="E653" s="223" t="s">
        <v>1</v>
      </c>
      <c r="F653" s="224" t="s">
        <v>1058</v>
      </c>
      <c r="G653" s="222"/>
      <c r="H653" s="225">
        <v>76.519000000000005</v>
      </c>
      <c r="I653" s="226"/>
      <c r="J653" s="222"/>
      <c r="K653" s="222"/>
      <c r="L653" s="227"/>
      <c r="M653" s="228"/>
      <c r="N653" s="229"/>
      <c r="O653" s="229"/>
      <c r="P653" s="229"/>
      <c r="Q653" s="229"/>
      <c r="R653" s="229"/>
      <c r="S653" s="229"/>
      <c r="T653" s="230"/>
      <c r="AT653" s="231" t="s">
        <v>175</v>
      </c>
      <c r="AU653" s="231" t="s">
        <v>88</v>
      </c>
      <c r="AV653" s="13" t="s">
        <v>88</v>
      </c>
      <c r="AW653" s="13" t="s">
        <v>33</v>
      </c>
      <c r="AX653" s="13" t="s">
        <v>78</v>
      </c>
      <c r="AY653" s="231" t="s">
        <v>164</v>
      </c>
    </row>
    <row r="654" spans="1:65" s="13" customFormat="1" ht="11.25">
      <c r="B654" s="221"/>
      <c r="C654" s="222"/>
      <c r="D654" s="217" t="s">
        <v>175</v>
      </c>
      <c r="E654" s="223" t="s">
        <v>1</v>
      </c>
      <c r="F654" s="224" t="s">
        <v>1059</v>
      </c>
      <c r="G654" s="222"/>
      <c r="H654" s="225">
        <v>66.825000000000003</v>
      </c>
      <c r="I654" s="226"/>
      <c r="J654" s="222"/>
      <c r="K654" s="222"/>
      <c r="L654" s="227"/>
      <c r="M654" s="228"/>
      <c r="N654" s="229"/>
      <c r="O654" s="229"/>
      <c r="P654" s="229"/>
      <c r="Q654" s="229"/>
      <c r="R654" s="229"/>
      <c r="S654" s="229"/>
      <c r="T654" s="230"/>
      <c r="AT654" s="231" t="s">
        <v>175</v>
      </c>
      <c r="AU654" s="231" t="s">
        <v>88</v>
      </c>
      <c r="AV654" s="13" t="s">
        <v>88</v>
      </c>
      <c r="AW654" s="13" t="s">
        <v>33</v>
      </c>
      <c r="AX654" s="13" t="s">
        <v>78</v>
      </c>
      <c r="AY654" s="231" t="s">
        <v>164</v>
      </c>
    </row>
    <row r="655" spans="1:65" s="13" customFormat="1" ht="11.25">
      <c r="B655" s="221"/>
      <c r="C655" s="222"/>
      <c r="D655" s="217" t="s">
        <v>175</v>
      </c>
      <c r="E655" s="223" t="s">
        <v>1</v>
      </c>
      <c r="F655" s="224" t="s">
        <v>1060</v>
      </c>
      <c r="G655" s="222"/>
      <c r="H655" s="225">
        <v>63.401000000000003</v>
      </c>
      <c r="I655" s="226"/>
      <c r="J655" s="222"/>
      <c r="K655" s="222"/>
      <c r="L655" s="227"/>
      <c r="M655" s="228"/>
      <c r="N655" s="229"/>
      <c r="O655" s="229"/>
      <c r="P655" s="229"/>
      <c r="Q655" s="229"/>
      <c r="R655" s="229"/>
      <c r="S655" s="229"/>
      <c r="T655" s="230"/>
      <c r="AT655" s="231" t="s">
        <v>175</v>
      </c>
      <c r="AU655" s="231" t="s">
        <v>88</v>
      </c>
      <c r="AV655" s="13" t="s">
        <v>88</v>
      </c>
      <c r="AW655" s="13" t="s">
        <v>33</v>
      </c>
      <c r="AX655" s="13" t="s">
        <v>78</v>
      </c>
      <c r="AY655" s="231" t="s">
        <v>164</v>
      </c>
    </row>
    <row r="656" spans="1:65" s="16" customFormat="1" ht="11.25">
      <c r="B656" s="254"/>
      <c r="C656" s="255"/>
      <c r="D656" s="217" t="s">
        <v>175</v>
      </c>
      <c r="E656" s="256" t="s">
        <v>1</v>
      </c>
      <c r="F656" s="257" t="s">
        <v>317</v>
      </c>
      <c r="G656" s="255"/>
      <c r="H656" s="258">
        <v>206.745</v>
      </c>
      <c r="I656" s="259"/>
      <c r="J656" s="255"/>
      <c r="K656" s="255"/>
      <c r="L656" s="260"/>
      <c r="M656" s="261"/>
      <c r="N656" s="262"/>
      <c r="O656" s="262"/>
      <c r="P656" s="262"/>
      <c r="Q656" s="262"/>
      <c r="R656" s="262"/>
      <c r="S656" s="262"/>
      <c r="T656" s="263"/>
      <c r="AT656" s="264" t="s">
        <v>175</v>
      </c>
      <c r="AU656" s="264" t="s">
        <v>88</v>
      </c>
      <c r="AV656" s="16" t="s">
        <v>183</v>
      </c>
      <c r="AW656" s="16" t="s">
        <v>33</v>
      </c>
      <c r="AX656" s="16" t="s">
        <v>78</v>
      </c>
      <c r="AY656" s="264" t="s">
        <v>164</v>
      </c>
    </row>
    <row r="657" spans="1:65" s="14" customFormat="1" ht="11.25">
      <c r="B657" s="232"/>
      <c r="C657" s="233"/>
      <c r="D657" s="217" t="s">
        <v>175</v>
      </c>
      <c r="E657" s="234" t="s">
        <v>1</v>
      </c>
      <c r="F657" s="235" t="s">
        <v>1061</v>
      </c>
      <c r="G657" s="233"/>
      <c r="H657" s="234" t="s">
        <v>1</v>
      </c>
      <c r="I657" s="236"/>
      <c r="J657" s="233"/>
      <c r="K657" s="233"/>
      <c r="L657" s="237"/>
      <c r="M657" s="238"/>
      <c r="N657" s="239"/>
      <c r="O657" s="239"/>
      <c r="P657" s="239"/>
      <c r="Q657" s="239"/>
      <c r="R657" s="239"/>
      <c r="S657" s="239"/>
      <c r="T657" s="240"/>
      <c r="AT657" s="241" t="s">
        <v>175</v>
      </c>
      <c r="AU657" s="241" t="s">
        <v>88</v>
      </c>
      <c r="AV657" s="14" t="s">
        <v>86</v>
      </c>
      <c r="AW657" s="14" t="s">
        <v>33</v>
      </c>
      <c r="AX657" s="14" t="s">
        <v>78</v>
      </c>
      <c r="AY657" s="241" t="s">
        <v>164</v>
      </c>
    </row>
    <row r="658" spans="1:65" s="13" customFormat="1" ht="11.25">
      <c r="B658" s="221"/>
      <c r="C658" s="222"/>
      <c r="D658" s="217" t="s">
        <v>175</v>
      </c>
      <c r="E658" s="223" t="s">
        <v>1</v>
      </c>
      <c r="F658" s="224" t="s">
        <v>1062</v>
      </c>
      <c r="G658" s="222"/>
      <c r="H658" s="225">
        <v>206.745</v>
      </c>
      <c r="I658" s="226"/>
      <c r="J658" s="222"/>
      <c r="K658" s="222"/>
      <c r="L658" s="227"/>
      <c r="M658" s="228"/>
      <c r="N658" s="229"/>
      <c r="O658" s="229"/>
      <c r="P658" s="229"/>
      <c r="Q658" s="229"/>
      <c r="R658" s="229"/>
      <c r="S658" s="229"/>
      <c r="T658" s="230"/>
      <c r="AT658" s="231" t="s">
        <v>175</v>
      </c>
      <c r="AU658" s="231" t="s">
        <v>88</v>
      </c>
      <c r="AV658" s="13" t="s">
        <v>88</v>
      </c>
      <c r="AW658" s="13" t="s">
        <v>33</v>
      </c>
      <c r="AX658" s="13" t="s">
        <v>78</v>
      </c>
      <c r="AY658" s="231" t="s">
        <v>164</v>
      </c>
    </row>
    <row r="659" spans="1:65" s="14" customFormat="1" ht="11.25">
      <c r="B659" s="232"/>
      <c r="C659" s="233"/>
      <c r="D659" s="217" t="s">
        <v>175</v>
      </c>
      <c r="E659" s="234" t="s">
        <v>1</v>
      </c>
      <c r="F659" s="235" t="s">
        <v>1063</v>
      </c>
      <c r="G659" s="233"/>
      <c r="H659" s="234" t="s">
        <v>1</v>
      </c>
      <c r="I659" s="236"/>
      <c r="J659" s="233"/>
      <c r="K659" s="233"/>
      <c r="L659" s="237"/>
      <c r="M659" s="238"/>
      <c r="N659" s="239"/>
      <c r="O659" s="239"/>
      <c r="P659" s="239"/>
      <c r="Q659" s="239"/>
      <c r="R659" s="239"/>
      <c r="S659" s="239"/>
      <c r="T659" s="240"/>
      <c r="AT659" s="241" t="s">
        <v>175</v>
      </c>
      <c r="AU659" s="241" t="s">
        <v>88</v>
      </c>
      <c r="AV659" s="14" t="s">
        <v>86</v>
      </c>
      <c r="AW659" s="14" t="s">
        <v>33</v>
      </c>
      <c r="AX659" s="14" t="s">
        <v>78</v>
      </c>
      <c r="AY659" s="241" t="s">
        <v>164</v>
      </c>
    </row>
    <row r="660" spans="1:65" s="13" customFormat="1" ht="11.25">
      <c r="B660" s="221"/>
      <c r="C660" s="222"/>
      <c r="D660" s="217" t="s">
        <v>175</v>
      </c>
      <c r="E660" s="223" t="s">
        <v>1</v>
      </c>
      <c r="F660" s="224" t="s">
        <v>1064</v>
      </c>
      <c r="G660" s="222"/>
      <c r="H660" s="225">
        <v>89.278999999999996</v>
      </c>
      <c r="I660" s="226"/>
      <c r="J660" s="222"/>
      <c r="K660" s="222"/>
      <c r="L660" s="227"/>
      <c r="M660" s="228"/>
      <c r="N660" s="229"/>
      <c r="O660" s="229"/>
      <c r="P660" s="229"/>
      <c r="Q660" s="229"/>
      <c r="R660" s="229"/>
      <c r="S660" s="229"/>
      <c r="T660" s="230"/>
      <c r="AT660" s="231" t="s">
        <v>175</v>
      </c>
      <c r="AU660" s="231" t="s">
        <v>88</v>
      </c>
      <c r="AV660" s="13" t="s">
        <v>88</v>
      </c>
      <c r="AW660" s="13" t="s">
        <v>33</v>
      </c>
      <c r="AX660" s="13" t="s">
        <v>78</v>
      </c>
      <c r="AY660" s="231" t="s">
        <v>164</v>
      </c>
    </row>
    <row r="661" spans="1:65" s="13" customFormat="1" ht="11.25">
      <c r="B661" s="221"/>
      <c r="C661" s="222"/>
      <c r="D661" s="217" t="s">
        <v>175</v>
      </c>
      <c r="E661" s="223" t="s">
        <v>1</v>
      </c>
      <c r="F661" s="224" t="s">
        <v>1065</v>
      </c>
      <c r="G661" s="222"/>
      <c r="H661" s="225">
        <v>76.284999999999997</v>
      </c>
      <c r="I661" s="226"/>
      <c r="J661" s="222"/>
      <c r="K661" s="222"/>
      <c r="L661" s="227"/>
      <c r="M661" s="228"/>
      <c r="N661" s="229"/>
      <c r="O661" s="229"/>
      <c r="P661" s="229"/>
      <c r="Q661" s="229"/>
      <c r="R661" s="229"/>
      <c r="S661" s="229"/>
      <c r="T661" s="230"/>
      <c r="AT661" s="231" t="s">
        <v>175</v>
      </c>
      <c r="AU661" s="231" t="s">
        <v>88</v>
      </c>
      <c r="AV661" s="13" t="s">
        <v>88</v>
      </c>
      <c r="AW661" s="13" t="s">
        <v>33</v>
      </c>
      <c r="AX661" s="13" t="s">
        <v>78</v>
      </c>
      <c r="AY661" s="231" t="s">
        <v>164</v>
      </c>
    </row>
    <row r="662" spans="1:65" s="13" customFormat="1" ht="11.25">
      <c r="B662" s="221"/>
      <c r="C662" s="222"/>
      <c r="D662" s="217" t="s">
        <v>175</v>
      </c>
      <c r="E662" s="223" t="s">
        <v>1</v>
      </c>
      <c r="F662" s="224" t="s">
        <v>1066</v>
      </c>
      <c r="G662" s="222"/>
      <c r="H662" s="225">
        <v>76.820999999999998</v>
      </c>
      <c r="I662" s="226"/>
      <c r="J662" s="222"/>
      <c r="K662" s="222"/>
      <c r="L662" s="227"/>
      <c r="M662" s="228"/>
      <c r="N662" s="229"/>
      <c r="O662" s="229"/>
      <c r="P662" s="229"/>
      <c r="Q662" s="229"/>
      <c r="R662" s="229"/>
      <c r="S662" s="229"/>
      <c r="T662" s="230"/>
      <c r="AT662" s="231" t="s">
        <v>175</v>
      </c>
      <c r="AU662" s="231" t="s">
        <v>88</v>
      </c>
      <c r="AV662" s="13" t="s">
        <v>88</v>
      </c>
      <c r="AW662" s="13" t="s">
        <v>33</v>
      </c>
      <c r="AX662" s="13" t="s">
        <v>78</v>
      </c>
      <c r="AY662" s="231" t="s">
        <v>164</v>
      </c>
    </row>
    <row r="663" spans="1:65" s="16" customFormat="1" ht="11.25">
      <c r="B663" s="254"/>
      <c r="C663" s="255"/>
      <c r="D663" s="217" t="s">
        <v>175</v>
      </c>
      <c r="E663" s="256" t="s">
        <v>1</v>
      </c>
      <c r="F663" s="257" t="s">
        <v>317</v>
      </c>
      <c r="G663" s="255"/>
      <c r="H663" s="258">
        <v>449.13</v>
      </c>
      <c r="I663" s="259"/>
      <c r="J663" s="255"/>
      <c r="K663" s="255"/>
      <c r="L663" s="260"/>
      <c r="M663" s="261"/>
      <c r="N663" s="262"/>
      <c r="O663" s="262"/>
      <c r="P663" s="262"/>
      <c r="Q663" s="262"/>
      <c r="R663" s="262"/>
      <c r="S663" s="262"/>
      <c r="T663" s="263"/>
      <c r="AT663" s="264" t="s">
        <v>175</v>
      </c>
      <c r="AU663" s="264" t="s">
        <v>88</v>
      </c>
      <c r="AV663" s="16" t="s">
        <v>183</v>
      </c>
      <c r="AW663" s="16" t="s">
        <v>33</v>
      </c>
      <c r="AX663" s="16" t="s">
        <v>78</v>
      </c>
      <c r="AY663" s="264" t="s">
        <v>164</v>
      </c>
    </row>
    <row r="664" spans="1:65" s="15" customFormat="1" ht="11.25">
      <c r="B664" s="242"/>
      <c r="C664" s="243"/>
      <c r="D664" s="217" t="s">
        <v>175</v>
      </c>
      <c r="E664" s="244" t="s">
        <v>1</v>
      </c>
      <c r="F664" s="245" t="s">
        <v>207</v>
      </c>
      <c r="G664" s="243"/>
      <c r="H664" s="246">
        <v>655.875</v>
      </c>
      <c r="I664" s="247"/>
      <c r="J664" s="243"/>
      <c r="K664" s="243"/>
      <c r="L664" s="248"/>
      <c r="M664" s="249"/>
      <c r="N664" s="250"/>
      <c r="O664" s="250"/>
      <c r="P664" s="250"/>
      <c r="Q664" s="250"/>
      <c r="R664" s="250"/>
      <c r="S664" s="250"/>
      <c r="T664" s="251"/>
      <c r="AT664" s="252" t="s">
        <v>175</v>
      </c>
      <c r="AU664" s="252" t="s">
        <v>88</v>
      </c>
      <c r="AV664" s="15" t="s">
        <v>171</v>
      </c>
      <c r="AW664" s="15" t="s">
        <v>33</v>
      </c>
      <c r="AX664" s="15" t="s">
        <v>86</v>
      </c>
      <c r="AY664" s="252" t="s">
        <v>164</v>
      </c>
    </row>
    <row r="665" spans="1:65" s="2" customFormat="1" ht="16.5" customHeight="1">
      <c r="A665" s="35"/>
      <c r="B665" s="36"/>
      <c r="C665" s="265" t="s">
        <v>1067</v>
      </c>
      <c r="D665" s="265" t="s">
        <v>420</v>
      </c>
      <c r="E665" s="266" t="s">
        <v>1068</v>
      </c>
      <c r="F665" s="267" t="s">
        <v>1069</v>
      </c>
      <c r="G665" s="268" t="s">
        <v>169</v>
      </c>
      <c r="H665" s="269">
        <v>0.31</v>
      </c>
      <c r="I665" s="270"/>
      <c r="J665" s="271">
        <f>ROUND(I665*H665,2)</f>
        <v>0</v>
      </c>
      <c r="K665" s="267" t="s">
        <v>170</v>
      </c>
      <c r="L665" s="272"/>
      <c r="M665" s="273" t="s">
        <v>1</v>
      </c>
      <c r="N665" s="274" t="s">
        <v>43</v>
      </c>
      <c r="O665" s="72"/>
      <c r="P665" s="213">
        <f>O665*H665</f>
        <v>0</v>
      </c>
      <c r="Q665" s="213">
        <v>0.55000000000000004</v>
      </c>
      <c r="R665" s="213">
        <f>Q665*H665</f>
        <v>0.17050000000000001</v>
      </c>
      <c r="S665" s="213">
        <v>0</v>
      </c>
      <c r="T665" s="214">
        <f>S665*H665</f>
        <v>0</v>
      </c>
      <c r="U665" s="35"/>
      <c r="V665" s="35"/>
      <c r="W665" s="35"/>
      <c r="X665" s="35"/>
      <c r="Y665" s="35"/>
      <c r="Z665" s="35"/>
      <c r="AA665" s="35"/>
      <c r="AB665" s="35"/>
      <c r="AC665" s="35"/>
      <c r="AD665" s="35"/>
      <c r="AE665" s="35"/>
      <c r="AR665" s="215" t="s">
        <v>381</v>
      </c>
      <c r="AT665" s="215" t="s">
        <v>420</v>
      </c>
      <c r="AU665" s="215" t="s">
        <v>88</v>
      </c>
      <c r="AY665" s="18" t="s">
        <v>164</v>
      </c>
      <c r="BE665" s="216">
        <f>IF(N665="základní",J665,0)</f>
        <v>0</v>
      </c>
      <c r="BF665" s="216">
        <f>IF(N665="snížená",J665,0)</f>
        <v>0</v>
      </c>
      <c r="BG665" s="216">
        <f>IF(N665="zákl. přenesená",J665,0)</f>
        <v>0</v>
      </c>
      <c r="BH665" s="216">
        <f>IF(N665="sníž. přenesená",J665,0)</f>
        <v>0</v>
      </c>
      <c r="BI665" s="216">
        <f>IF(N665="nulová",J665,0)</f>
        <v>0</v>
      </c>
      <c r="BJ665" s="18" t="s">
        <v>86</v>
      </c>
      <c r="BK665" s="216">
        <f>ROUND(I665*H665,2)</f>
        <v>0</v>
      </c>
      <c r="BL665" s="18" t="s">
        <v>269</v>
      </c>
      <c r="BM665" s="215" t="s">
        <v>1070</v>
      </c>
    </row>
    <row r="666" spans="1:65" s="14" customFormat="1" ht="11.25">
      <c r="B666" s="232"/>
      <c r="C666" s="233"/>
      <c r="D666" s="217" t="s">
        <v>175</v>
      </c>
      <c r="E666" s="234" t="s">
        <v>1</v>
      </c>
      <c r="F666" s="235" t="s">
        <v>1061</v>
      </c>
      <c r="G666" s="233"/>
      <c r="H666" s="234" t="s">
        <v>1</v>
      </c>
      <c r="I666" s="236"/>
      <c r="J666" s="233"/>
      <c r="K666" s="233"/>
      <c r="L666" s="237"/>
      <c r="M666" s="238"/>
      <c r="N666" s="239"/>
      <c r="O666" s="239"/>
      <c r="P666" s="239"/>
      <c r="Q666" s="239"/>
      <c r="R666" s="239"/>
      <c r="S666" s="239"/>
      <c r="T666" s="240"/>
      <c r="AT666" s="241" t="s">
        <v>175</v>
      </c>
      <c r="AU666" s="241" t="s">
        <v>88</v>
      </c>
      <c r="AV666" s="14" t="s">
        <v>86</v>
      </c>
      <c r="AW666" s="14" t="s">
        <v>33</v>
      </c>
      <c r="AX666" s="14" t="s">
        <v>78</v>
      </c>
      <c r="AY666" s="241" t="s">
        <v>164</v>
      </c>
    </row>
    <row r="667" spans="1:65" s="13" customFormat="1" ht="11.25">
      <c r="B667" s="221"/>
      <c r="C667" s="222"/>
      <c r="D667" s="217" t="s">
        <v>175</v>
      </c>
      <c r="E667" s="223" t="s">
        <v>1</v>
      </c>
      <c r="F667" s="224" t="s">
        <v>1071</v>
      </c>
      <c r="G667" s="222"/>
      <c r="H667" s="225">
        <v>0.31</v>
      </c>
      <c r="I667" s="226"/>
      <c r="J667" s="222"/>
      <c r="K667" s="222"/>
      <c r="L667" s="227"/>
      <c r="M667" s="228"/>
      <c r="N667" s="229"/>
      <c r="O667" s="229"/>
      <c r="P667" s="229"/>
      <c r="Q667" s="229"/>
      <c r="R667" s="229"/>
      <c r="S667" s="229"/>
      <c r="T667" s="230"/>
      <c r="AT667" s="231" t="s">
        <v>175</v>
      </c>
      <c r="AU667" s="231" t="s">
        <v>88</v>
      </c>
      <c r="AV667" s="13" t="s">
        <v>88</v>
      </c>
      <c r="AW667" s="13" t="s">
        <v>33</v>
      </c>
      <c r="AX667" s="13" t="s">
        <v>86</v>
      </c>
      <c r="AY667" s="231" t="s">
        <v>164</v>
      </c>
    </row>
    <row r="668" spans="1:65" s="2" customFormat="1" ht="24" customHeight="1">
      <c r="A668" s="35"/>
      <c r="B668" s="36"/>
      <c r="C668" s="265" t="s">
        <v>1072</v>
      </c>
      <c r="D668" s="265" t="s">
        <v>420</v>
      </c>
      <c r="E668" s="266" t="s">
        <v>1073</v>
      </c>
      <c r="F668" s="267" t="s">
        <v>1074</v>
      </c>
      <c r="G668" s="268" t="s">
        <v>169</v>
      </c>
      <c r="H668" s="269">
        <v>0.58099999999999996</v>
      </c>
      <c r="I668" s="270"/>
      <c r="J668" s="271">
        <f>ROUND(I668*H668,2)</f>
        <v>0</v>
      </c>
      <c r="K668" s="267" t="s">
        <v>170</v>
      </c>
      <c r="L668" s="272"/>
      <c r="M668" s="273" t="s">
        <v>1</v>
      </c>
      <c r="N668" s="274" t="s">
        <v>43</v>
      </c>
      <c r="O668" s="72"/>
      <c r="P668" s="213">
        <f>O668*H668</f>
        <v>0</v>
      </c>
      <c r="Q668" s="213">
        <v>0.55000000000000004</v>
      </c>
      <c r="R668" s="213">
        <f>Q668*H668</f>
        <v>0.31955</v>
      </c>
      <c r="S668" s="213">
        <v>0</v>
      </c>
      <c r="T668" s="214">
        <f>S668*H668</f>
        <v>0</v>
      </c>
      <c r="U668" s="35"/>
      <c r="V668" s="35"/>
      <c r="W668" s="35"/>
      <c r="X668" s="35"/>
      <c r="Y668" s="35"/>
      <c r="Z668" s="35"/>
      <c r="AA668" s="35"/>
      <c r="AB668" s="35"/>
      <c r="AC668" s="35"/>
      <c r="AD668" s="35"/>
      <c r="AE668" s="35"/>
      <c r="AR668" s="215" t="s">
        <v>381</v>
      </c>
      <c r="AT668" s="215" t="s">
        <v>420</v>
      </c>
      <c r="AU668" s="215" t="s">
        <v>88</v>
      </c>
      <c r="AY668" s="18" t="s">
        <v>164</v>
      </c>
      <c r="BE668" s="216">
        <f>IF(N668="základní",J668,0)</f>
        <v>0</v>
      </c>
      <c r="BF668" s="216">
        <f>IF(N668="snížená",J668,0)</f>
        <v>0</v>
      </c>
      <c r="BG668" s="216">
        <f>IF(N668="zákl. přenesená",J668,0)</f>
        <v>0</v>
      </c>
      <c r="BH668" s="216">
        <f>IF(N668="sníž. přenesená",J668,0)</f>
        <v>0</v>
      </c>
      <c r="BI668" s="216">
        <f>IF(N668="nulová",J668,0)</f>
        <v>0</v>
      </c>
      <c r="BJ668" s="18" t="s">
        <v>86</v>
      </c>
      <c r="BK668" s="216">
        <f>ROUND(I668*H668,2)</f>
        <v>0</v>
      </c>
      <c r="BL668" s="18" t="s">
        <v>269</v>
      </c>
      <c r="BM668" s="215" t="s">
        <v>1075</v>
      </c>
    </row>
    <row r="669" spans="1:65" s="14" customFormat="1" ht="11.25">
      <c r="B669" s="232"/>
      <c r="C669" s="233"/>
      <c r="D669" s="217" t="s">
        <v>175</v>
      </c>
      <c r="E669" s="234" t="s">
        <v>1</v>
      </c>
      <c r="F669" s="235" t="s">
        <v>1063</v>
      </c>
      <c r="G669" s="233"/>
      <c r="H669" s="234" t="s">
        <v>1</v>
      </c>
      <c r="I669" s="236"/>
      <c r="J669" s="233"/>
      <c r="K669" s="233"/>
      <c r="L669" s="237"/>
      <c r="M669" s="238"/>
      <c r="N669" s="239"/>
      <c r="O669" s="239"/>
      <c r="P669" s="239"/>
      <c r="Q669" s="239"/>
      <c r="R669" s="239"/>
      <c r="S669" s="239"/>
      <c r="T669" s="240"/>
      <c r="AT669" s="241" t="s">
        <v>175</v>
      </c>
      <c r="AU669" s="241" t="s">
        <v>88</v>
      </c>
      <c r="AV669" s="14" t="s">
        <v>86</v>
      </c>
      <c r="AW669" s="14" t="s">
        <v>33</v>
      </c>
      <c r="AX669" s="14" t="s">
        <v>78</v>
      </c>
      <c r="AY669" s="241" t="s">
        <v>164</v>
      </c>
    </row>
    <row r="670" spans="1:65" s="13" customFormat="1" ht="11.25">
      <c r="B670" s="221"/>
      <c r="C670" s="222"/>
      <c r="D670" s="217" t="s">
        <v>175</v>
      </c>
      <c r="E670" s="223" t="s">
        <v>1</v>
      </c>
      <c r="F670" s="224" t="s">
        <v>1076</v>
      </c>
      <c r="G670" s="222"/>
      <c r="H670" s="225">
        <v>0.214</v>
      </c>
      <c r="I670" s="226"/>
      <c r="J670" s="222"/>
      <c r="K670" s="222"/>
      <c r="L670" s="227"/>
      <c r="M670" s="228"/>
      <c r="N670" s="229"/>
      <c r="O670" s="229"/>
      <c r="P670" s="229"/>
      <c r="Q670" s="229"/>
      <c r="R670" s="229"/>
      <c r="S670" s="229"/>
      <c r="T670" s="230"/>
      <c r="AT670" s="231" t="s">
        <v>175</v>
      </c>
      <c r="AU670" s="231" t="s">
        <v>88</v>
      </c>
      <c r="AV670" s="13" t="s">
        <v>88</v>
      </c>
      <c r="AW670" s="13" t="s">
        <v>33</v>
      </c>
      <c r="AX670" s="13" t="s">
        <v>78</v>
      </c>
      <c r="AY670" s="231" t="s">
        <v>164</v>
      </c>
    </row>
    <row r="671" spans="1:65" s="13" customFormat="1" ht="11.25">
      <c r="B671" s="221"/>
      <c r="C671" s="222"/>
      <c r="D671" s="217" t="s">
        <v>175</v>
      </c>
      <c r="E671" s="223" t="s">
        <v>1</v>
      </c>
      <c r="F671" s="224" t="s">
        <v>1077</v>
      </c>
      <c r="G671" s="222"/>
      <c r="H671" s="225">
        <v>0.183</v>
      </c>
      <c r="I671" s="226"/>
      <c r="J671" s="222"/>
      <c r="K671" s="222"/>
      <c r="L671" s="227"/>
      <c r="M671" s="228"/>
      <c r="N671" s="229"/>
      <c r="O671" s="229"/>
      <c r="P671" s="229"/>
      <c r="Q671" s="229"/>
      <c r="R671" s="229"/>
      <c r="S671" s="229"/>
      <c r="T671" s="230"/>
      <c r="AT671" s="231" t="s">
        <v>175</v>
      </c>
      <c r="AU671" s="231" t="s">
        <v>88</v>
      </c>
      <c r="AV671" s="13" t="s">
        <v>88</v>
      </c>
      <c r="AW671" s="13" t="s">
        <v>33</v>
      </c>
      <c r="AX671" s="13" t="s">
        <v>78</v>
      </c>
      <c r="AY671" s="231" t="s">
        <v>164</v>
      </c>
    </row>
    <row r="672" spans="1:65" s="13" customFormat="1" ht="11.25">
      <c r="B672" s="221"/>
      <c r="C672" s="222"/>
      <c r="D672" s="217" t="s">
        <v>175</v>
      </c>
      <c r="E672" s="223" t="s">
        <v>1</v>
      </c>
      <c r="F672" s="224" t="s">
        <v>1078</v>
      </c>
      <c r="G672" s="222"/>
      <c r="H672" s="225">
        <v>0.184</v>
      </c>
      <c r="I672" s="226"/>
      <c r="J672" s="222"/>
      <c r="K672" s="222"/>
      <c r="L672" s="227"/>
      <c r="M672" s="228"/>
      <c r="N672" s="229"/>
      <c r="O672" s="229"/>
      <c r="P672" s="229"/>
      <c r="Q672" s="229"/>
      <c r="R672" s="229"/>
      <c r="S672" s="229"/>
      <c r="T672" s="230"/>
      <c r="AT672" s="231" t="s">
        <v>175</v>
      </c>
      <c r="AU672" s="231" t="s">
        <v>88</v>
      </c>
      <c r="AV672" s="13" t="s">
        <v>88</v>
      </c>
      <c r="AW672" s="13" t="s">
        <v>33</v>
      </c>
      <c r="AX672" s="13" t="s">
        <v>78</v>
      </c>
      <c r="AY672" s="231" t="s">
        <v>164</v>
      </c>
    </row>
    <row r="673" spans="1:65" s="15" customFormat="1" ht="11.25">
      <c r="B673" s="242"/>
      <c r="C673" s="243"/>
      <c r="D673" s="217" t="s">
        <v>175</v>
      </c>
      <c r="E673" s="244" t="s">
        <v>1</v>
      </c>
      <c r="F673" s="245" t="s">
        <v>207</v>
      </c>
      <c r="G673" s="243"/>
      <c r="H673" s="246">
        <v>0.58099999999999996</v>
      </c>
      <c r="I673" s="247"/>
      <c r="J673" s="243"/>
      <c r="K673" s="243"/>
      <c r="L673" s="248"/>
      <c r="M673" s="249"/>
      <c r="N673" s="250"/>
      <c r="O673" s="250"/>
      <c r="P673" s="250"/>
      <c r="Q673" s="250"/>
      <c r="R673" s="250"/>
      <c r="S673" s="250"/>
      <c r="T673" s="251"/>
      <c r="AT673" s="252" t="s">
        <v>175</v>
      </c>
      <c r="AU673" s="252" t="s">
        <v>88</v>
      </c>
      <c r="AV673" s="15" t="s">
        <v>171</v>
      </c>
      <c r="AW673" s="15" t="s">
        <v>33</v>
      </c>
      <c r="AX673" s="15" t="s">
        <v>86</v>
      </c>
      <c r="AY673" s="252" t="s">
        <v>164</v>
      </c>
    </row>
    <row r="674" spans="1:65" s="2" customFormat="1" ht="16.5" customHeight="1">
      <c r="A674" s="35"/>
      <c r="B674" s="36"/>
      <c r="C674" s="265" t="s">
        <v>1079</v>
      </c>
      <c r="D674" s="265" t="s">
        <v>420</v>
      </c>
      <c r="E674" s="266" t="s">
        <v>1080</v>
      </c>
      <c r="F674" s="267" t="s">
        <v>1081</v>
      </c>
      <c r="G674" s="268" t="s">
        <v>169</v>
      </c>
      <c r="H674" s="269">
        <v>0.82699999999999996</v>
      </c>
      <c r="I674" s="270"/>
      <c r="J674" s="271">
        <f>ROUND(I674*H674,2)</f>
        <v>0</v>
      </c>
      <c r="K674" s="267" t="s">
        <v>170</v>
      </c>
      <c r="L674" s="272"/>
      <c r="M674" s="273" t="s">
        <v>1</v>
      </c>
      <c r="N674" s="274" t="s">
        <v>43</v>
      </c>
      <c r="O674" s="72"/>
      <c r="P674" s="213">
        <f>O674*H674</f>
        <v>0</v>
      </c>
      <c r="Q674" s="213">
        <v>0.55000000000000004</v>
      </c>
      <c r="R674" s="213">
        <f>Q674*H674</f>
        <v>0.45485000000000003</v>
      </c>
      <c r="S674" s="213">
        <v>0</v>
      </c>
      <c r="T674" s="214">
        <f>S674*H674</f>
        <v>0</v>
      </c>
      <c r="U674" s="35"/>
      <c r="V674" s="35"/>
      <c r="W674" s="35"/>
      <c r="X674" s="35"/>
      <c r="Y674" s="35"/>
      <c r="Z674" s="35"/>
      <c r="AA674" s="35"/>
      <c r="AB674" s="35"/>
      <c r="AC674" s="35"/>
      <c r="AD674" s="35"/>
      <c r="AE674" s="35"/>
      <c r="AR674" s="215" t="s">
        <v>381</v>
      </c>
      <c r="AT674" s="215" t="s">
        <v>420</v>
      </c>
      <c r="AU674" s="215" t="s">
        <v>88</v>
      </c>
      <c r="AY674" s="18" t="s">
        <v>164</v>
      </c>
      <c r="BE674" s="216">
        <f>IF(N674="základní",J674,0)</f>
        <v>0</v>
      </c>
      <c r="BF674" s="216">
        <f>IF(N674="snížená",J674,0)</f>
        <v>0</v>
      </c>
      <c r="BG674" s="216">
        <f>IF(N674="zákl. přenesená",J674,0)</f>
        <v>0</v>
      </c>
      <c r="BH674" s="216">
        <f>IF(N674="sníž. přenesená",J674,0)</f>
        <v>0</v>
      </c>
      <c r="BI674" s="216">
        <f>IF(N674="nulová",J674,0)</f>
        <v>0</v>
      </c>
      <c r="BJ674" s="18" t="s">
        <v>86</v>
      </c>
      <c r="BK674" s="216">
        <f>ROUND(I674*H674,2)</f>
        <v>0</v>
      </c>
      <c r="BL674" s="18" t="s">
        <v>269</v>
      </c>
      <c r="BM674" s="215" t="s">
        <v>1082</v>
      </c>
    </row>
    <row r="675" spans="1:65" s="14" customFormat="1" ht="11.25">
      <c r="B675" s="232"/>
      <c r="C675" s="233"/>
      <c r="D675" s="217" t="s">
        <v>175</v>
      </c>
      <c r="E675" s="234" t="s">
        <v>1</v>
      </c>
      <c r="F675" s="235" t="s">
        <v>1057</v>
      </c>
      <c r="G675" s="233"/>
      <c r="H675" s="234" t="s">
        <v>1</v>
      </c>
      <c r="I675" s="236"/>
      <c r="J675" s="233"/>
      <c r="K675" s="233"/>
      <c r="L675" s="237"/>
      <c r="M675" s="238"/>
      <c r="N675" s="239"/>
      <c r="O675" s="239"/>
      <c r="P675" s="239"/>
      <c r="Q675" s="239"/>
      <c r="R675" s="239"/>
      <c r="S675" s="239"/>
      <c r="T675" s="240"/>
      <c r="AT675" s="241" t="s">
        <v>175</v>
      </c>
      <c r="AU675" s="241" t="s">
        <v>88</v>
      </c>
      <c r="AV675" s="14" t="s">
        <v>86</v>
      </c>
      <c r="AW675" s="14" t="s">
        <v>33</v>
      </c>
      <c r="AX675" s="14" t="s">
        <v>78</v>
      </c>
      <c r="AY675" s="241" t="s">
        <v>164</v>
      </c>
    </row>
    <row r="676" spans="1:65" s="13" customFormat="1" ht="11.25">
      <c r="B676" s="221"/>
      <c r="C676" s="222"/>
      <c r="D676" s="217" t="s">
        <v>175</v>
      </c>
      <c r="E676" s="223" t="s">
        <v>1</v>
      </c>
      <c r="F676" s="224" t="s">
        <v>1083</v>
      </c>
      <c r="G676" s="222"/>
      <c r="H676" s="225">
        <v>0.30599999999999999</v>
      </c>
      <c r="I676" s="226"/>
      <c r="J676" s="222"/>
      <c r="K676" s="222"/>
      <c r="L676" s="227"/>
      <c r="M676" s="228"/>
      <c r="N676" s="229"/>
      <c r="O676" s="229"/>
      <c r="P676" s="229"/>
      <c r="Q676" s="229"/>
      <c r="R676" s="229"/>
      <c r="S676" s="229"/>
      <c r="T676" s="230"/>
      <c r="AT676" s="231" t="s">
        <v>175</v>
      </c>
      <c r="AU676" s="231" t="s">
        <v>88</v>
      </c>
      <c r="AV676" s="13" t="s">
        <v>88</v>
      </c>
      <c r="AW676" s="13" t="s">
        <v>33</v>
      </c>
      <c r="AX676" s="13" t="s">
        <v>78</v>
      </c>
      <c r="AY676" s="231" t="s">
        <v>164</v>
      </c>
    </row>
    <row r="677" spans="1:65" s="13" customFormat="1" ht="11.25">
      <c r="B677" s="221"/>
      <c r="C677" s="222"/>
      <c r="D677" s="217" t="s">
        <v>175</v>
      </c>
      <c r="E677" s="223" t="s">
        <v>1</v>
      </c>
      <c r="F677" s="224" t="s">
        <v>1084</v>
      </c>
      <c r="G677" s="222"/>
      <c r="H677" s="225">
        <v>0.26700000000000002</v>
      </c>
      <c r="I677" s="226"/>
      <c r="J677" s="222"/>
      <c r="K677" s="222"/>
      <c r="L677" s="227"/>
      <c r="M677" s="228"/>
      <c r="N677" s="229"/>
      <c r="O677" s="229"/>
      <c r="P677" s="229"/>
      <c r="Q677" s="229"/>
      <c r="R677" s="229"/>
      <c r="S677" s="229"/>
      <c r="T677" s="230"/>
      <c r="AT677" s="231" t="s">
        <v>175</v>
      </c>
      <c r="AU677" s="231" t="s">
        <v>88</v>
      </c>
      <c r="AV677" s="13" t="s">
        <v>88</v>
      </c>
      <c r="AW677" s="13" t="s">
        <v>33</v>
      </c>
      <c r="AX677" s="13" t="s">
        <v>78</v>
      </c>
      <c r="AY677" s="231" t="s">
        <v>164</v>
      </c>
    </row>
    <row r="678" spans="1:65" s="13" customFormat="1" ht="11.25">
      <c r="B678" s="221"/>
      <c r="C678" s="222"/>
      <c r="D678" s="217" t="s">
        <v>175</v>
      </c>
      <c r="E678" s="223" t="s">
        <v>1</v>
      </c>
      <c r="F678" s="224" t="s">
        <v>1085</v>
      </c>
      <c r="G678" s="222"/>
      <c r="H678" s="225">
        <v>0.254</v>
      </c>
      <c r="I678" s="226"/>
      <c r="J678" s="222"/>
      <c r="K678" s="222"/>
      <c r="L678" s="227"/>
      <c r="M678" s="228"/>
      <c r="N678" s="229"/>
      <c r="O678" s="229"/>
      <c r="P678" s="229"/>
      <c r="Q678" s="229"/>
      <c r="R678" s="229"/>
      <c r="S678" s="229"/>
      <c r="T678" s="230"/>
      <c r="AT678" s="231" t="s">
        <v>175</v>
      </c>
      <c r="AU678" s="231" t="s">
        <v>88</v>
      </c>
      <c r="AV678" s="13" t="s">
        <v>88</v>
      </c>
      <c r="AW678" s="13" t="s">
        <v>33</v>
      </c>
      <c r="AX678" s="13" t="s">
        <v>78</v>
      </c>
      <c r="AY678" s="231" t="s">
        <v>164</v>
      </c>
    </row>
    <row r="679" spans="1:65" s="15" customFormat="1" ht="11.25">
      <c r="B679" s="242"/>
      <c r="C679" s="243"/>
      <c r="D679" s="217" t="s">
        <v>175</v>
      </c>
      <c r="E679" s="244" t="s">
        <v>1</v>
      </c>
      <c r="F679" s="245" t="s">
        <v>207</v>
      </c>
      <c r="G679" s="243"/>
      <c r="H679" s="246">
        <v>0.82699999999999996</v>
      </c>
      <c r="I679" s="247"/>
      <c r="J679" s="243"/>
      <c r="K679" s="243"/>
      <c r="L679" s="248"/>
      <c r="M679" s="249"/>
      <c r="N679" s="250"/>
      <c r="O679" s="250"/>
      <c r="P679" s="250"/>
      <c r="Q679" s="250"/>
      <c r="R679" s="250"/>
      <c r="S679" s="250"/>
      <c r="T679" s="251"/>
      <c r="AT679" s="252" t="s">
        <v>175</v>
      </c>
      <c r="AU679" s="252" t="s">
        <v>88</v>
      </c>
      <c r="AV679" s="15" t="s">
        <v>171</v>
      </c>
      <c r="AW679" s="15" t="s">
        <v>33</v>
      </c>
      <c r="AX679" s="15" t="s">
        <v>86</v>
      </c>
      <c r="AY679" s="252" t="s">
        <v>164</v>
      </c>
    </row>
    <row r="680" spans="1:65" s="2" customFormat="1" ht="24" customHeight="1">
      <c r="A680" s="35"/>
      <c r="B680" s="36"/>
      <c r="C680" s="204" t="s">
        <v>1086</v>
      </c>
      <c r="D680" s="204" t="s">
        <v>166</v>
      </c>
      <c r="E680" s="205" t="s">
        <v>1087</v>
      </c>
      <c r="F680" s="206" t="s">
        <v>1088</v>
      </c>
      <c r="G680" s="207" t="s">
        <v>255</v>
      </c>
      <c r="H680" s="208">
        <v>5.391</v>
      </c>
      <c r="I680" s="209"/>
      <c r="J680" s="210">
        <f>ROUND(I680*H680,2)</f>
        <v>0</v>
      </c>
      <c r="K680" s="206" t="s">
        <v>170</v>
      </c>
      <c r="L680" s="40"/>
      <c r="M680" s="211" t="s">
        <v>1</v>
      </c>
      <c r="N680" s="212" t="s">
        <v>43</v>
      </c>
      <c r="O680" s="72"/>
      <c r="P680" s="213">
        <f>O680*H680</f>
        <v>0</v>
      </c>
      <c r="Q680" s="213">
        <v>2.7E-4</v>
      </c>
      <c r="R680" s="213">
        <f>Q680*H680</f>
        <v>1.45557E-3</v>
      </c>
      <c r="S680" s="213">
        <v>0</v>
      </c>
      <c r="T680" s="214">
        <f>S680*H680</f>
        <v>0</v>
      </c>
      <c r="U680" s="35"/>
      <c r="V680" s="35"/>
      <c r="W680" s="35"/>
      <c r="X680" s="35"/>
      <c r="Y680" s="35"/>
      <c r="Z680" s="35"/>
      <c r="AA680" s="35"/>
      <c r="AB680" s="35"/>
      <c r="AC680" s="35"/>
      <c r="AD680" s="35"/>
      <c r="AE680" s="35"/>
      <c r="AR680" s="215" t="s">
        <v>269</v>
      </c>
      <c r="AT680" s="215" t="s">
        <v>166</v>
      </c>
      <c r="AU680" s="215" t="s">
        <v>88</v>
      </c>
      <c r="AY680" s="18" t="s">
        <v>164</v>
      </c>
      <c r="BE680" s="216">
        <f>IF(N680="základní",J680,0)</f>
        <v>0</v>
      </c>
      <c r="BF680" s="216">
        <f>IF(N680="snížená",J680,0)</f>
        <v>0</v>
      </c>
      <c r="BG680" s="216">
        <f>IF(N680="zákl. přenesená",J680,0)</f>
        <v>0</v>
      </c>
      <c r="BH680" s="216">
        <f>IF(N680="sníž. přenesená",J680,0)</f>
        <v>0</v>
      </c>
      <c r="BI680" s="216">
        <f>IF(N680="nulová",J680,0)</f>
        <v>0</v>
      </c>
      <c r="BJ680" s="18" t="s">
        <v>86</v>
      </c>
      <c r="BK680" s="216">
        <f>ROUND(I680*H680,2)</f>
        <v>0</v>
      </c>
      <c r="BL680" s="18" t="s">
        <v>269</v>
      </c>
      <c r="BM680" s="215" t="s">
        <v>1089</v>
      </c>
    </row>
    <row r="681" spans="1:65" s="2" customFormat="1" ht="87.75">
      <c r="A681" s="35"/>
      <c r="B681" s="36"/>
      <c r="C681" s="37"/>
      <c r="D681" s="217" t="s">
        <v>173</v>
      </c>
      <c r="E681" s="37"/>
      <c r="F681" s="218" t="s">
        <v>1090</v>
      </c>
      <c r="G681" s="37"/>
      <c r="H681" s="37"/>
      <c r="I681" s="116"/>
      <c r="J681" s="37"/>
      <c r="K681" s="37"/>
      <c r="L681" s="40"/>
      <c r="M681" s="219"/>
      <c r="N681" s="220"/>
      <c r="O681" s="72"/>
      <c r="P681" s="72"/>
      <c r="Q681" s="72"/>
      <c r="R681" s="72"/>
      <c r="S681" s="72"/>
      <c r="T681" s="73"/>
      <c r="U681" s="35"/>
      <c r="V681" s="35"/>
      <c r="W681" s="35"/>
      <c r="X681" s="35"/>
      <c r="Y681" s="35"/>
      <c r="Z681" s="35"/>
      <c r="AA681" s="35"/>
      <c r="AB681" s="35"/>
      <c r="AC681" s="35"/>
      <c r="AD681" s="35"/>
      <c r="AE681" s="35"/>
      <c r="AT681" s="18" t="s">
        <v>173</v>
      </c>
      <c r="AU681" s="18" t="s">
        <v>88</v>
      </c>
    </row>
    <row r="682" spans="1:65" s="13" customFormat="1" ht="11.25">
      <c r="B682" s="221"/>
      <c r="C682" s="222"/>
      <c r="D682" s="217" t="s">
        <v>175</v>
      </c>
      <c r="E682" s="223" t="s">
        <v>1</v>
      </c>
      <c r="F682" s="224" t="s">
        <v>1091</v>
      </c>
      <c r="G682" s="222"/>
      <c r="H682" s="225">
        <v>1.641</v>
      </c>
      <c r="I682" s="226"/>
      <c r="J682" s="222"/>
      <c r="K682" s="222"/>
      <c r="L682" s="227"/>
      <c r="M682" s="228"/>
      <c r="N682" s="229"/>
      <c r="O682" s="229"/>
      <c r="P682" s="229"/>
      <c r="Q682" s="229"/>
      <c r="R682" s="229"/>
      <c r="S682" s="229"/>
      <c r="T682" s="230"/>
      <c r="AT682" s="231" t="s">
        <v>175</v>
      </c>
      <c r="AU682" s="231" t="s">
        <v>88</v>
      </c>
      <c r="AV682" s="13" t="s">
        <v>88</v>
      </c>
      <c r="AW682" s="13" t="s">
        <v>33</v>
      </c>
      <c r="AX682" s="13" t="s">
        <v>78</v>
      </c>
      <c r="AY682" s="231" t="s">
        <v>164</v>
      </c>
    </row>
    <row r="683" spans="1:65" s="13" customFormat="1" ht="11.25">
      <c r="B683" s="221"/>
      <c r="C683" s="222"/>
      <c r="D683" s="217" t="s">
        <v>175</v>
      </c>
      <c r="E683" s="223" t="s">
        <v>1</v>
      </c>
      <c r="F683" s="224" t="s">
        <v>1092</v>
      </c>
      <c r="G683" s="222"/>
      <c r="H683" s="225">
        <v>3.75</v>
      </c>
      <c r="I683" s="226"/>
      <c r="J683" s="222"/>
      <c r="K683" s="222"/>
      <c r="L683" s="227"/>
      <c r="M683" s="228"/>
      <c r="N683" s="229"/>
      <c r="O683" s="229"/>
      <c r="P683" s="229"/>
      <c r="Q683" s="229"/>
      <c r="R683" s="229"/>
      <c r="S683" s="229"/>
      <c r="T683" s="230"/>
      <c r="AT683" s="231" t="s">
        <v>175</v>
      </c>
      <c r="AU683" s="231" t="s">
        <v>88</v>
      </c>
      <c r="AV683" s="13" t="s">
        <v>88</v>
      </c>
      <c r="AW683" s="13" t="s">
        <v>33</v>
      </c>
      <c r="AX683" s="13" t="s">
        <v>78</v>
      </c>
      <c r="AY683" s="231" t="s">
        <v>164</v>
      </c>
    </row>
    <row r="684" spans="1:65" s="15" customFormat="1" ht="11.25">
      <c r="B684" s="242"/>
      <c r="C684" s="243"/>
      <c r="D684" s="217" t="s">
        <v>175</v>
      </c>
      <c r="E684" s="244" t="s">
        <v>1</v>
      </c>
      <c r="F684" s="245" t="s">
        <v>207</v>
      </c>
      <c r="G684" s="243"/>
      <c r="H684" s="246">
        <v>5.391</v>
      </c>
      <c r="I684" s="247"/>
      <c r="J684" s="243"/>
      <c r="K684" s="243"/>
      <c r="L684" s="248"/>
      <c r="M684" s="249"/>
      <c r="N684" s="250"/>
      <c r="O684" s="250"/>
      <c r="P684" s="250"/>
      <c r="Q684" s="250"/>
      <c r="R684" s="250"/>
      <c r="S684" s="250"/>
      <c r="T684" s="251"/>
      <c r="AT684" s="252" t="s">
        <v>175</v>
      </c>
      <c r="AU684" s="252" t="s">
        <v>88</v>
      </c>
      <c r="AV684" s="15" t="s">
        <v>171</v>
      </c>
      <c r="AW684" s="15" t="s">
        <v>33</v>
      </c>
      <c r="AX684" s="15" t="s">
        <v>86</v>
      </c>
      <c r="AY684" s="252" t="s">
        <v>164</v>
      </c>
    </row>
    <row r="685" spans="1:65" s="2" customFormat="1" ht="24" customHeight="1">
      <c r="A685" s="35"/>
      <c r="B685" s="36"/>
      <c r="C685" s="265" t="s">
        <v>1093</v>
      </c>
      <c r="D685" s="265" t="s">
        <v>420</v>
      </c>
      <c r="E685" s="266" t="s">
        <v>1094</v>
      </c>
      <c r="F685" s="267" t="s">
        <v>1095</v>
      </c>
      <c r="G685" s="268" t="s">
        <v>395</v>
      </c>
      <c r="H685" s="269">
        <v>3</v>
      </c>
      <c r="I685" s="270"/>
      <c r="J685" s="271">
        <f>ROUND(I685*H685,2)</f>
        <v>0</v>
      </c>
      <c r="K685" s="267" t="s">
        <v>467</v>
      </c>
      <c r="L685" s="272"/>
      <c r="M685" s="273" t="s">
        <v>1</v>
      </c>
      <c r="N685" s="274" t="s">
        <v>43</v>
      </c>
      <c r="O685" s="72"/>
      <c r="P685" s="213">
        <f>O685*H685</f>
        <v>0</v>
      </c>
      <c r="Q685" s="213">
        <v>0.03</v>
      </c>
      <c r="R685" s="213">
        <f>Q685*H685</f>
        <v>0.09</v>
      </c>
      <c r="S685" s="213">
        <v>0</v>
      </c>
      <c r="T685" s="214">
        <f>S685*H685</f>
        <v>0</v>
      </c>
      <c r="U685" s="35"/>
      <c r="V685" s="35"/>
      <c r="W685" s="35"/>
      <c r="X685" s="35"/>
      <c r="Y685" s="35"/>
      <c r="Z685" s="35"/>
      <c r="AA685" s="35"/>
      <c r="AB685" s="35"/>
      <c r="AC685" s="35"/>
      <c r="AD685" s="35"/>
      <c r="AE685" s="35"/>
      <c r="AR685" s="215" t="s">
        <v>381</v>
      </c>
      <c r="AT685" s="215" t="s">
        <v>420</v>
      </c>
      <c r="AU685" s="215" t="s">
        <v>88</v>
      </c>
      <c r="AY685" s="18" t="s">
        <v>164</v>
      </c>
      <c r="BE685" s="216">
        <f>IF(N685="základní",J685,0)</f>
        <v>0</v>
      </c>
      <c r="BF685" s="216">
        <f>IF(N685="snížená",J685,0)</f>
        <v>0</v>
      </c>
      <c r="BG685" s="216">
        <f>IF(N685="zákl. přenesená",J685,0)</f>
        <v>0</v>
      </c>
      <c r="BH685" s="216">
        <f>IF(N685="sníž. přenesená",J685,0)</f>
        <v>0</v>
      </c>
      <c r="BI685" s="216">
        <f>IF(N685="nulová",J685,0)</f>
        <v>0</v>
      </c>
      <c r="BJ685" s="18" t="s">
        <v>86</v>
      </c>
      <c r="BK685" s="216">
        <f>ROUND(I685*H685,2)</f>
        <v>0</v>
      </c>
      <c r="BL685" s="18" t="s">
        <v>269</v>
      </c>
      <c r="BM685" s="215" t="s">
        <v>1096</v>
      </c>
    </row>
    <row r="686" spans="1:65" s="2" customFormat="1" ht="24" customHeight="1">
      <c r="A686" s="35"/>
      <c r="B686" s="36"/>
      <c r="C686" s="265" t="s">
        <v>1097</v>
      </c>
      <c r="D686" s="265" t="s">
        <v>420</v>
      </c>
      <c r="E686" s="266" t="s">
        <v>1098</v>
      </c>
      <c r="F686" s="267" t="s">
        <v>1099</v>
      </c>
      <c r="G686" s="268" t="s">
        <v>395</v>
      </c>
      <c r="H686" s="269">
        <v>6</v>
      </c>
      <c r="I686" s="270"/>
      <c r="J686" s="271">
        <f>ROUND(I686*H686,2)</f>
        <v>0</v>
      </c>
      <c r="K686" s="267" t="s">
        <v>467</v>
      </c>
      <c r="L686" s="272"/>
      <c r="M686" s="273" t="s">
        <v>1</v>
      </c>
      <c r="N686" s="274" t="s">
        <v>43</v>
      </c>
      <c r="O686" s="72"/>
      <c r="P686" s="213">
        <f>O686*H686</f>
        <v>0</v>
      </c>
      <c r="Q686" s="213">
        <v>3.2000000000000001E-2</v>
      </c>
      <c r="R686" s="213">
        <f>Q686*H686</f>
        <v>0.192</v>
      </c>
      <c r="S686" s="213">
        <v>0</v>
      </c>
      <c r="T686" s="214">
        <f>S686*H686</f>
        <v>0</v>
      </c>
      <c r="U686" s="35"/>
      <c r="V686" s="35"/>
      <c r="W686" s="35"/>
      <c r="X686" s="35"/>
      <c r="Y686" s="35"/>
      <c r="Z686" s="35"/>
      <c r="AA686" s="35"/>
      <c r="AB686" s="35"/>
      <c r="AC686" s="35"/>
      <c r="AD686" s="35"/>
      <c r="AE686" s="35"/>
      <c r="AR686" s="215" t="s">
        <v>381</v>
      </c>
      <c r="AT686" s="215" t="s">
        <v>420</v>
      </c>
      <c r="AU686" s="215" t="s">
        <v>88</v>
      </c>
      <c r="AY686" s="18" t="s">
        <v>164</v>
      </c>
      <c r="BE686" s="216">
        <f>IF(N686="základní",J686,0)</f>
        <v>0</v>
      </c>
      <c r="BF686" s="216">
        <f>IF(N686="snížená",J686,0)</f>
        <v>0</v>
      </c>
      <c r="BG686" s="216">
        <f>IF(N686="zákl. přenesená",J686,0)</f>
        <v>0</v>
      </c>
      <c r="BH686" s="216">
        <f>IF(N686="sníž. přenesená",J686,0)</f>
        <v>0</v>
      </c>
      <c r="BI686" s="216">
        <f>IF(N686="nulová",J686,0)</f>
        <v>0</v>
      </c>
      <c r="BJ686" s="18" t="s">
        <v>86</v>
      </c>
      <c r="BK686" s="216">
        <f>ROUND(I686*H686,2)</f>
        <v>0</v>
      </c>
      <c r="BL686" s="18" t="s">
        <v>269</v>
      </c>
      <c r="BM686" s="215" t="s">
        <v>1100</v>
      </c>
    </row>
    <row r="687" spans="1:65" s="2" customFormat="1" ht="36" customHeight="1">
      <c r="A687" s="35"/>
      <c r="B687" s="36"/>
      <c r="C687" s="204" t="s">
        <v>1101</v>
      </c>
      <c r="D687" s="204" t="s">
        <v>166</v>
      </c>
      <c r="E687" s="205" t="s">
        <v>1102</v>
      </c>
      <c r="F687" s="206" t="s">
        <v>1103</v>
      </c>
      <c r="G687" s="207" t="s">
        <v>262</v>
      </c>
      <c r="H687" s="208">
        <v>31.35</v>
      </c>
      <c r="I687" s="209"/>
      <c r="J687" s="210">
        <f>ROUND(I687*H687,2)</f>
        <v>0</v>
      </c>
      <c r="K687" s="206" t="s">
        <v>170</v>
      </c>
      <c r="L687" s="40"/>
      <c r="M687" s="211" t="s">
        <v>1</v>
      </c>
      <c r="N687" s="212" t="s">
        <v>43</v>
      </c>
      <c r="O687" s="72"/>
      <c r="P687" s="213">
        <f>O687*H687</f>
        <v>0</v>
      </c>
      <c r="Q687" s="213">
        <v>1.4999999999999999E-4</v>
      </c>
      <c r="R687" s="213">
        <f>Q687*H687</f>
        <v>4.7025000000000001E-3</v>
      </c>
      <c r="S687" s="213">
        <v>0</v>
      </c>
      <c r="T687" s="214">
        <f>S687*H687</f>
        <v>0</v>
      </c>
      <c r="U687" s="35"/>
      <c r="V687" s="35"/>
      <c r="W687" s="35"/>
      <c r="X687" s="35"/>
      <c r="Y687" s="35"/>
      <c r="Z687" s="35"/>
      <c r="AA687" s="35"/>
      <c r="AB687" s="35"/>
      <c r="AC687" s="35"/>
      <c r="AD687" s="35"/>
      <c r="AE687" s="35"/>
      <c r="AR687" s="215" t="s">
        <v>269</v>
      </c>
      <c r="AT687" s="215" t="s">
        <v>166</v>
      </c>
      <c r="AU687" s="215" t="s">
        <v>88</v>
      </c>
      <c r="AY687" s="18" t="s">
        <v>164</v>
      </c>
      <c r="BE687" s="216">
        <f>IF(N687="základní",J687,0)</f>
        <v>0</v>
      </c>
      <c r="BF687" s="216">
        <f>IF(N687="snížená",J687,0)</f>
        <v>0</v>
      </c>
      <c r="BG687" s="216">
        <f>IF(N687="zákl. přenesená",J687,0)</f>
        <v>0</v>
      </c>
      <c r="BH687" s="216">
        <f>IF(N687="sníž. přenesená",J687,0)</f>
        <v>0</v>
      </c>
      <c r="BI687" s="216">
        <f>IF(N687="nulová",J687,0)</f>
        <v>0</v>
      </c>
      <c r="BJ687" s="18" t="s">
        <v>86</v>
      </c>
      <c r="BK687" s="216">
        <f>ROUND(I687*H687,2)</f>
        <v>0</v>
      </c>
      <c r="BL687" s="18" t="s">
        <v>269</v>
      </c>
      <c r="BM687" s="215" t="s">
        <v>1104</v>
      </c>
    </row>
    <row r="688" spans="1:65" s="2" customFormat="1" ht="87.75">
      <c r="A688" s="35"/>
      <c r="B688" s="36"/>
      <c r="C688" s="37"/>
      <c r="D688" s="217" t="s">
        <v>173</v>
      </c>
      <c r="E688" s="37"/>
      <c r="F688" s="218" t="s">
        <v>1090</v>
      </c>
      <c r="G688" s="37"/>
      <c r="H688" s="37"/>
      <c r="I688" s="116"/>
      <c r="J688" s="37"/>
      <c r="K688" s="37"/>
      <c r="L688" s="40"/>
      <c r="M688" s="219"/>
      <c r="N688" s="220"/>
      <c r="O688" s="72"/>
      <c r="P688" s="72"/>
      <c r="Q688" s="72"/>
      <c r="R688" s="72"/>
      <c r="S688" s="72"/>
      <c r="T688" s="73"/>
      <c r="U688" s="35"/>
      <c r="V688" s="35"/>
      <c r="W688" s="35"/>
      <c r="X688" s="35"/>
      <c r="Y688" s="35"/>
      <c r="Z688" s="35"/>
      <c r="AA688" s="35"/>
      <c r="AB688" s="35"/>
      <c r="AC688" s="35"/>
      <c r="AD688" s="35"/>
      <c r="AE688" s="35"/>
      <c r="AT688" s="18" t="s">
        <v>173</v>
      </c>
      <c r="AU688" s="18" t="s">
        <v>88</v>
      </c>
    </row>
    <row r="689" spans="1:65" s="13" customFormat="1" ht="11.25">
      <c r="B689" s="221"/>
      <c r="C689" s="222"/>
      <c r="D689" s="217" t="s">
        <v>175</v>
      </c>
      <c r="E689" s="223" t="s">
        <v>1</v>
      </c>
      <c r="F689" s="224" t="s">
        <v>1105</v>
      </c>
      <c r="G689" s="222"/>
      <c r="H689" s="225">
        <v>9</v>
      </c>
      <c r="I689" s="226"/>
      <c r="J689" s="222"/>
      <c r="K689" s="222"/>
      <c r="L689" s="227"/>
      <c r="M689" s="228"/>
      <c r="N689" s="229"/>
      <c r="O689" s="229"/>
      <c r="P689" s="229"/>
      <c r="Q689" s="229"/>
      <c r="R689" s="229"/>
      <c r="S689" s="229"/>
      <c r="T689" s="230"/>
      <c r="AT689" s="231" t="s">
        <v>175</v>
      </c>
      <c r="AU689" s="231" t="s">
        <v>88</v>
      </c>
      <c r="AV689" s="13" t="s">
        <v>88</v>
      </c>
      <c r="AW689" s="13" t="s">
        <v>33</v>
      </c>
      <c r="AX689" s="13" t="s">
        <v>78</v>
      </c>
      <c r="AY689" s="231" t="s">
        <v>164</v>
      </c>
    </row>
    <row r="690" spans="1:65" s="13" customFormat="1" ht="11.25">
      <c r="B690" s="221"/>
      <c r="C690" s="222"/>
      <c r="D690" s="217" t="s">
        <v>175</v>
      </c>
      <c r="E690" s="223" t="s">
        <v>1</v>
      </c>
      <c r="F690" s="224" t="s">
        <v>1106</v>
      </c>
      <c r="G690" s="222"/>
      <c r="H690" s="225">
        <v>19.5</v>
      </c>
      <c r="I690" s="226"/>
      <c r="J690" s="222"/>
      <c r="K690" s="222"/>
      <c r="L690" s="227"/>
      <c r="M690" s="228"/>
      <c r="N690" s="229"/>
      <c r="O690" s="229"/>
      <c r="P690" s="229"/>
      <c r="Q690" s="229"/>
      <c r="R690" s="229"/>
      <c r="S690" s="229"/>
      <c r="T690" s="230"/>
      <c r="AT690" s="231" t="s">
        <v>175</v>
      </c>
      <c r="AU690" s="231" t="s">
        <v>88</v>
      </c>
      <c r="AV690" s="13" t="s">
        <v>88</v>
      </c>
      <c r="AW690" s="13" t="s">
        <v>33</v>
      </c>
      <c r="AX690" s="13" t="s">
        <v>78</v>
      </c>
      <c r="AY690" s="231" t="s">
        <v>164</v>
      </c>
    </row>
    <row r="691" spans="1:65" s="15" customFormat="1" ht="11.25">
      <c r="B691" s="242"/>
      <c r="C691" s="243"/>
      <c r="D691" s="217" t="s">
        <v>175</v>
      </c>
      <c r="E691" s="244" t="s">
        <v>1</v>
      </c>
      <c r="F691" s="245" t="s">
        <v>207</v>
      </c>
      <c r="G691" s="243"/>
      <c r="H691" s="246">
        <v>28.5</v>
      </c>
      <c r="I691" s="247"/>
      <c r="J691" s="243"/>
      <c r="K691" s="243"/>
      <c r="L691" s="248"/>
      <c r="M691" s="249"/>
      <c r="N691" s="250"/>
      <c r="O691" s="250"/>
      <c r="P691" s="250"/>
      <c r="Q691" s="250"/>
      <c r="R691" s="250"/>
      <c r="S691" s="250"/>
      <c r="T691" s="251"/>
      <c r="AT691" s="252" t="s">
        <v>175</v>
      </c>
      <c r="AU691" s="252" t="s">
        <v>88</v>
      </c>
      <c r="AV691" s="15" t="s">
        <v>171</v>
      </c>
      <c r="AW691" s="15" t="s">
        <v>33</v>
      </c>
      <c r="AX691" s="15" t="s">
        <v>86</v>
      </c>
      <c r="AY691" s="252" t="s">
        <v>164</v>
      </c>
    </row>
    <row r="692" spans="1:65" s="13" customFormat="1" ht="11.25">
      <c r="B692" s="221"/>
      <c r="C692" s="222"/>
      <c r="D692" s="217" t="s">
        <v>175</v>
      </c>
      <c r="E692" s="222"/>
      <c r="F692" s="224" t="s">
        <v>1107</v>
      </c>
      <c r="G692" s="222"/>
      <c r="H692" s="225">
        <v>31.35</v>
      </c>
      <c r="I692" s="226"/>
      <c r="J692" s="222"/>
      <c r="K692" s="222"/>
      <c r="L692" s="227"/>
      <c r="M692" s="228"/>
      <c r="N692" s="229"/>
      <c r="O692" s="229"/>
      <c r="P692" s="229"/>
      <c r="Q692" s="229"/>
      <c r="R692" s="229"/>
      <c r="S692" s="229"/>
      <c r="T692" s="230"/>
      <c r="AT692" s="231" t="s">
        <v>175</v>
      </c>
      <c r="AU692" s="231" t="s">
        <v>88</v>
      </c>
      <c r="AV692" s="13" t="s">
        <v>88</v>
      </c>
      <c r="AW692" s="13" t="s">
        <v>4</v>
      </c>
      <c r="AX692" s="13" t="s">
        <v>86</v>
      </c>
      <c r="AY692" s="231" t="s">
        <v>164</v>
      </c>
    </row>
    <row r="693" spans="1:65" s="2" customFormat="1" ht="36" customHeight="1">
      <c r="A693" s="35"/>
      <c r="B693" s="36"/>
      <c r="C693" s="204" t="s">
        <v>1108</v>
      </c>
      <c r="D693" s="204" t="s">
        <v>166</v>
      </c>
      <c r="E693" s="205" t="s">
        <v>1109</v>
      </c>
      <c r="F693" s="206" t="s">
        <v>1110</v>
      </c>
      <c r="G693" s="207" t="s">
        <v>262</v>
      </c>
      <c r="H693" s="208">
        <v>28.5</v>
      </c>
      <c r="I693" s="209"/>
      <c r="J693" s="210">
        <f>ROUND(I693*H693,2)</f>
        <v>0</v>
      </c>
      <c r="K693" s="206" t="s">
        <v>170</v>
      </c>
      <c r="L693" s="40"/>
      <c r="M693" s="211" t="s">
        <v>1</v>
      </c>
      <c r="N693" s="212" t="s">
        <v>43</v>
      </c>
      <c r="O693" s="72"/>
      <c r="P693" s="213">
        <f>O693*H693</f>
        <v>0</v>
      </c>
      <c r="Q693" s="213">
        <v>2.7999999999999998E-4</v>
      </c>
      <c r="R693" s="213">
        <f>Q693*H693</f>
        <v>7.9799999999999992E-3</v>
      </c>
      <c r="S693" s="213">
        <v>0</v>
      </c>
      <c r="T693" s="214">
        <f>S693*H693</f>
        <v>0</v>
      </c>
      <c r="U693" s="35"/>
      <c r="V693" s="35"/>
      <c r="W693" s="35"/>
      <c r="X693" s="35"/>
      <c r="Y693" s="35"/>
      <c r="Z693" s="35"/>
      <c r="AA693" s="35"/>
      <c r="AB693" s="35"/>
      <c r="AC693" s="35"/>
      <c r="AD693" s="35"/>
      <c r="AE693" s="35"/>
      <c r="AR693" s="215" t="s">
        <v>269</v>
      </c>
      <c r="AT693" s="215" t="s">
        <v>166</v>
      </c>
      <c r="AU693" s="215" t="s">
        <v>88</v>
      </c>
      <c r="AY693" s="18" t="s">
        <v>164</v>
      </c>
      <c r="BE693" s="216">
        <f>IF(N693="základní",J693,0)</f>
        <v>0</v>
      </c>
      <c r="BF693" s="216">
        <f>IF(N693="snížená",J693,0)</f>
        <v>0</v>
      </c>
      <c r="BG693" s="216">
        <f>IF(N693="zákl. přenesená",J693,0)</f>
        <v>0</v>
      </c>
      <c r="BH693" s="216">
        <f>IF(N693="sníž. přenesená",J693,0)</f>
        <v>0</v>
      </c>
      <c r="BI693" s="216">
        <f>IF(N693="nulová",J693,0)</f>
        <v>0</v>
      </c>
      <c r="BJ693" s="18" t="s">
        <v>86</v>
      </c>
      <c r="BK693" s="216">
        <f>ROUND(I693*H693,2)</f>
        <v>0</v>
      </c>
      <c r="BL693" s="18" t="s">
        <v>269</v>
      </c>
      <c r="BM693" s="215" t="s">
        <v>1111</v>
      </c>
    </row>
    <row r="694" spans="1:65" s="2" customFormat="1" ht="87.75">
      <c r="A694" s="35"/>
      <c r="B694" s="36"/>
      <c r="C694" s="37"/>
      <c r="D694" s="217" t="s">
        <v>173</v>
      </c>
      <c r="E694" s="37"/>
      <c r="F694" s="218" t="s">
        <v>1090</v>
      </c>
      <c r="G694" s="37"/>
      <c r="H694" s="37"/>
      <c r="I694" s="116"/>
      <c r="J694" s="37"/>
      <c r="K694" s="37"/>
      <c r="L694" s="40"/>
      <c r="M694" s="219"/>
      <c r="N694" s="220"/>
      <c r="O694" s="72"/>
      <c r="P694" s="72"/>
      <c r="Q694" s="72"/>
      <c r="R694" s="72"/>
      <c r="S694" s="72"/>
      <c r="T694" s="73"/>
      <c r="U694" s="35"/>
      <c r="V694" s="35"/>
      <c r="W694" s="35"/>
      <c r="X694" s="35"/>
      <c r="Y694" s="35"/>
      <c r="Z694" s="35"/>
      <c r="AA694" s="35"/>
      <c r="AB694" s="35"/>
      <c r="AC694" s="35"/>
      <c r="AD694" s="35"/>
      <c r="AE694" s="35"/>
      <c r="AT694" s="18" t="s">
        <v>173</v>
      </c>
      <c r="AU694" s="18" t="s">
        <v>88</v>
      </c>
    </row>
    <row r="695" spans="1:65" s="14" customFormat="1" ht="11.25">
      <c r="B695" s="232"/>
      <c r="C695" s="233"/>
      <c r="D695" s="217" t="s">
        <v>175</v>
      </c>
      <c r="E695" s="234" t="s">
        <v>1</v>
      </c>
      <c r="F695" s="235" t="s">
        <v>1112</v>
      </c>
      <c r="G695" s="233"/>
      <c r="H695" s="234" t="s">
        <v>1</v>
      </c>
      <c r="I695" s="236"/>
      <c r="J695" s="233"/>
      <c r="K695" s="233"/>
      <c r="L695" s="237"/>
      <c r="M695" s="238"/>
      <c r="N695" s="239"/>
      <c r="O695" s="239"/>
      <c r="P695" s="239"/>
      <c r="Q695" s="239"/>
      <c r="R695" s="239"/>
      <c r="S695" s="239"/>
      <c r="T695" s="240"/>
      <c r="AT695" s="241" t="s">
        <v>175</v>
      </c>
      <c r="AU695" s="241" t="s">
        <v>88</v>
      </c>
      <c r="AV695" s="14" t="s">
        <v>86</v>
      </c>
      <c r="AW695" s="14" t="s">
        <v>33</v>
      </c>
      <c r="AX695" s="14" t="s">
        <v>78</v>
      </c>
      <c r="AY695" s="241" t="s">
        <v>164</v>
      </c>
    </row>
    <row r="696" spans="1:65" s="13" customFormat="1" ht="11.25">
      <c r="B696" s="221"/>
      <c r="C696" s="222"/>
      <c r="D696" s="217" t="s">
        <v>175</v>
      </c>
      <c r="E696" s="223" t="s">
        <v>1</v>
      </c>
      <c r="F696" s="224" t="s">
        <v>1113</v>
      </c>
      <c r="G696" s="222"/>
      <c r="H696" s="225">
        <v>28.5</v>
      </c>
      <c r="I696" s="226"/>
      <c r="J696" s="222"/>
      <c r="K696" s="222"/>
      <c r="L696" s="227"/>
      <c r="M696" s="228"/>
      <c r="N696" s="229"/>
      <c r="O696" s="229"/>
      <c r="P696" s="229"/>
      <c r="Q696" s="229"/>
      <c r="R696" s="229"/>
      <c r="S696" s="229"/>
      <c r="T696" s="230"/>
      <c r="AT696" s="231" t="s">
        <v>175</v>
      </c>
      <c r="AU696" s="231" t="s">
        <v>88</v>
      </c>
      <c r="AV696" s="13" t="s">
        <v>88</v>
      </c>
      <c r="AW696" s="13" t="s">
        <v>33</v>
      </c>
      <c r="AX696" s="13" t="s">
        <v>86</v>
      </c>
      <c r="AY696" s="231" t="s">
        <v>164</v>
      </c>
    </row>
    <row r="697" spans="1:65" s="2" customFormat="1" ht="36" customHeight="1">
      <c r="A697" s="35"/>
      <c r="B697" s="36"/>
      <c r="C697" s="204" t="s">
        <v>1114</v>
      </c>
      <c r="D697" s="204" t="s">
        <v>166</v>
      </c>
      <c r="E697" s="205" t="s">
        <v>1115</v>
      </c>
      <c r="F697" s="206" t="s">
        <v>1116</v>
      </c>
      <c r="G697" s="207" t="s">
        <v>395</v>
      </c>
      <c r="H697" s="208">
        <v>1</v>
      </c>
      <c r="I697" s="209"/>
      <c r="J697" s="210">
        <f>ROUND(I697*H697,2)</f>
        <v>0</v>
      </c>
      <c r="K697" s="206" t="s">
        <v>170</v>
      </c>
      <c r="L697" s="40"/>
      <c r="M697" s="211" t="s">
        <v>1</v>
      </c>
      <c r="N697" s="212" t="s">
        <v>43</v>
      </c>
      <c r="O697" s="72"/>
      <c r="P697" s="213">
        <f>O697*H697</f>
        <v>0</v>
      </c>
      <c r="Q697" s="213">
        <v>0</v>
      </c>
      <c r="R697" s="213">
        <f>Q697*H697</f>
        <v>0</v>
      </c>
      <c r="S697" s="213">
        <v>0</v>
      </c>
      <c r="T697" s="214">
        <f>S697*H697</f>
        <v>0</v>
      </c>
      <c r="U697" s="35"/>
      <c r="V697" s="35"/>
      <c r="W697" s="35"/>
      <c r="X697" s="35"/>
      <c r="Y697" s="35"/>
      <c r="Z697" s="35"/>
      <c r="AA697" s="35"/>
      <c r="AB697" s="35"/>
      <c r="AC697" s="35"/>
      <c r="AD697" s="35"/>
      <c r="AE697" s="35"/>
      <c r="AR697" s="215" t="s">
        <v>269</v>
      </c>
      <c r="AT697" s="215" t="s">
        <v>166</v>
      </c>
      <c r="AU697" s="215" t="s">
        <v>88</v>
      </c>
      <c r="AY697" s="18" t="s">
        <v>164</v>
      </c>
      <c r="BE697" s="216">
        <f>IF(N697="základní",J697,0)</f>
        <v>0</v>
      </c>
      <c r="BF697" s="216">
        <f>IF(N697="snížená",J697,0)</f>
        <v>0</v>
      </c>
      <c r="BG697" s="216">
        <f>IF(N697="zákl. přenesená",J697,0)</f>
        <v>0</v>
      </c>
      <c r="BH697" s="216">
        <f>IF(N697="sníž. přenesená",J697,0)</f>
        <v>0</v>
      </c>
      <c r="BI697" s="216">
        <f>IF(N697="nulová",J697,0)</f>
        <v>0</v>
      </c>
      <c r="BJ697" s="18" t="s">
        <v>86</v>
      </c>
      <c r="BK697" s="216">
        <f>ROUND(I697*H697,2)</f>
        <v>0</v>
      </c>
      <c r="BL697" s="18" t="s">
        <v>269</v>
      </c>
      <c r="BM697" s="215" t="s">
        <v>1117</v>
      </c>
    </row>
    <row r="698" spans="1:65" s="2" customFormat="1" ht="107.25">
      <c r="A698" s="35"/>
      <c r="B698" s="36"/>
      <c r="C698" s="37"/>
      <c r="D698" s="217" t="s">
        <v>173</v>
      </c>
      <c r="E698" s="37"/>
      <c r="F698" s="218" t="s">
        <v>1118</v>
      </c>
      <c r="G698" s="37"/>
      <c r="H698" s="37"/>
      <c r="I698" s="116"/>
      <c r="J698" s="37"/>
      <c r="K698" s="37"/>
      <c r="L698" s="40"/>
      <c r="M698" s="219"/>
      <c r="N698" s="220"/>
      <c r="O698" s="72"/>
      <c r="P698" s="72"/>
      <c r="Q698" s="72"/>
      <c r="R698" s="72"/>
      <c r="S698" s="72"/>
      <c r="T698" s="73"/>
      <c r="U698" s="35"/>
      <c r="V698" s="35"/>
      <c r="W698" s="35"/>
      <c r="X698" s="35"/>
      <c r="Y698" s="35"/>
      <c r="Z698" s="35"/>
      <c r="AA698" s="35"/>
      <c r="AB698" s="35"/>
      <c r="AC698" s="35"/>
      <c r="AD698" s="35"/>
      <c r="AE698" s="35"/>
      <c r="AT698" s="18" t="s">
        <v>173</v>
      </c>
      <c r="AU698" s="18" t="s">
        <v>88</v>
      </c>
    </row>
    <row r="699" spans="1:65" s="2" customFormat="1" ht="24" customHeight="1">
      <c r="A699" s="35"/>
      <c r="B699" s="36"/>
      <c r="C699" s="265" t="s">
        <v>1119</v>
      </c>
      <c r="D699" s="265" t="s">
        <v>420</v>
      </c>
      <c r="E699" s="266" t="s">
        <v>1120</v>
      </c>
      <c r="F699" s="267" t="s">
        <v>1121</v>
      </c>
      <c r="G699" s="268" t="s">
        <v>395</v>
      </c>
      <c r="H699" s="269">
        <v>1</v>
      </c>
      <c r="I699" s="270"/>
      <c r="J699" s="271">
        <f>ROUND(I699*H699,2)</f>
        <v>0</v>
      </c>
      <c r="K699" s="267" t="s">
        <v>170</v>
      </c>
      <c r="L699" s="272"/>
      <c r="M699" s="273" t="s">
        <v>1</v>
      </c>
      <c r="N699" s="274" t="s">
        <v>43</v>
      </c>
      <c r="O699" s="72"/>
      <c r="P699" s="213">
        <f>O699*H699</f>
        <v>0</v>
      </c>
      <c r="Q699" s="213">
        <v>2.5000000000000001E-2</v>
      </c>
      <c r="R699" s="213">
        <f>Q699*H699</f>
        <v>2.5000000000000001E-2</v>
      </c>
      <c r="S699" s="213">
        <v>0</v>
      </c>
      <c r="T699" s="214">
        <f>S699*H699</f>
        <v>0</v>
      </c>
      <c r="U699" s="35"/>
      <c r="V699" s="35"/>
      <c r="W699" s="35"/>
      <c r="X699" s="35"/>
      <c r="Y699" s="35"/>
      <c r="Z699" s="35"/>
      <c r="AA699" s="35"/>
      <c r="AB699" s="35"/>
      <c r="AC699" s="35"/>
      <c r="AD699" s="35"/>
      <c r="AE699" s="35"/>
      <c r="AR699" s="215" t="s">
        <v>381</v>
      </c>
      <c r="AT699" s="215" t="s">
        <v>420</v>
      </c>
      <c r="AU699" s="215" t="s">
        <v>88</v>
      </c>
      <c r="AY699" s="18" t="s">
        <v>164</v>
      </c>
      <c r="BE699" s="216">
        <f>IF(N699="základní",J699,0)</f>
        <v>0</v>
      </c>
      <c r="BF699" s="216">
        <f>IF(N699="snížená",J699,0)</f>
        <v>0</v>
      </c>
      <c r="BG699" s="216">
        <f>IF(N699="zákl. přenesená",J699,0)</f>
        <v>0</v>
      </c>
      <c r="BH699" s="216">
        <f>IF(N699="sníž. přenesená",J699,0)</f>
        <v>0</v>
      </c>
      <c r="BI699" s="216">
        <f>IF(N699="nulová",J699,0)</f>
        <v>0</v>
      </c>
      <c r="BJ699" s="18" t="s">
        <v>86</v>
      </c>
      <c r="BK699" s="216">
        <f>ROUND(I699*H699,2)</f>
        <v>0</v>
      </c>
      <c r="BL699" s="18" t="s">
        <v>269</v>
      </c>
      <c r="BM699" s="215" t="s">
        <v>1122</v>
      </c>
    </row>
    <row r="700" spans="1:65" s="2" customFormat="1" ht="36" customHeight="1">
      <c r="A700" s="35"/>
      <c r="B700" s="36"/>
      <c r="C700" s="204" t="s">
        <v>1123</v>
      </c>
      <c r="D700" s="204" t="s">
        <v>166</v>
      </c>
      <c r="E700" s="205" t="s">
        <v>1124</v>
      </c>
      <c r="F700" s="206" t="s">
        <v>1125</v>
      </c>
      <c r="G700" s="207" t="s">
        <v>395</v>
      </c>
      <c r="H700" s="208">
        <v>4</v>
      </c>
      <c r="I700" s="209"/>
      <c r="J700" s="210">
        <f>ROUND(I700*H700,2)</f>
        <v>0</v>
      </c>
      <c r="K700" s="206" t="s">
        <v>170</v>
      </c>
      <c r="L700" s="40"/>
      <c r="M700" s="211" t="s">
        <v>1</v>
      </c>
      <c r="N700" s="212" t="s">
        <v>43</v>
      </c>
      <c r="O700" s="72"/>
      <c r="P700" s="213">
        <f>O700*H700</f>
        <v>0</v>
      </c>
      <c r="Q700" s="213">
        <v>0</v>
      </c>
      <c r="R700" s="213">
        <f>Q700*H700</f>
        <v>0</v>
      </c>
      <c r="S700" s="213">
        <v>0</v>
      </c>
      <c r="T700" s="214">
        <f>S700*H700</f>
        <v>0</v>
      </c>
      <c r="U700" s="35"/>
      <c r="V700" s="35"/>
      <c r="W700" s="35"/>
      <c r="X700" s="35"/>
      <c r="Y700" s="35"/>
      <c r="Z700" s="35"/>
      <c r="AA700" s="35"/>
      <c r="AB700" s="35"/>
      <c r="AC700" s="35"/>
      <c r="AD700" s="35"/>
      <c r="AE700" s="35"/>
      <c r="AR700" s="215" t="s">
        <v>269</v>
      </c>
      <c r="AT700" s="215" t="s">
        <v>166</v>
      </c>
      <c r="AU700" s="215" t="s">
        <v>88</v>
      </c>
      <c r="AY700" s="18" t="s">
        <v>164</v>
      </c>
      <c r="BE700" s="216">
        <f>IF(N700="základní",J700,0)</f>
        <v>0</v>
      </c>
      <c r="BF700" s="216">
        <f>IF(N700="snížená",J700,0)</f>
        <v>0</v>
      </c>
      <c r="BG700" s="216">
        <f>IF(N700="zákl. přenesená",J700,0)</f>
        <v>0</v>
      </c>
      <c r="BH700" s="216">
        <f>IF(N700="sníž. přenesená",J700,0)</f>
        <v>0</v>
      </c>
      <c r="BI700" s="216">
        <f>IF(N700="nulová",J700,0)</f>
        <v>0</v>
      </c>
      <c r="BJ700" s="18" t="s">
        <v>86</v>
      </c>
      <c r="BK700" s="216">
        <f>ROUND(I700*H700,2)</f>
        <v>0</v>
      </c>
      <c r="BL700" s="18" t="s">
        <v>269</v>
      </c>
      <c r="BM700" s="215" t="s">
        <v>1126</v>
      </c>
    </row>
    <row r="701" spans="1:65" s="2" customFormat="1" ht="107.25">
      <c r="A701" s="35"/>
      <c r="B701" s="36"/>
      <c r="C701" s="37"/>
      <c r="D701" s="217" t="s">
        <v>173</v>
      </c>
      <c r="E701" s="37"/>
      <c r="F701" s="218" t="s">
        <v>1118</v>
      </c>
      <c r="G701" s="37"/>
      <c r="H701" s="37"/>
      <c r="I701" s="116"/>
      <c r="J701" s="37"/>
      <c r="K701" s="37"/>
      <c r="L701" s="40"/>
      <c r="M701" s="219"/>
      <c r="N701" s="220"/>
      <c r="O701" s="72"/>
      <c r="P701" s="72"/>
      <c r="Q701" s="72"/>
      <c r="R701" s="72"/>
      <c r="S701" s="72"/>
      <c r="T701" s="73"/>
      <c r="U701" s="35"/>
      <c r="V701" s="35"/>
      <c r="W701" s="35"/>
      <c r="X701" s="35"/>
      <c r="Y701" s="35"/>
      <c r="Z701" s="35"/>
      <c r="AA701" s="35"/>
      <c r="AB701" s="35"/>
      <c r="AC701" s="35"/>
      <c r="AD701" s="35"/>
      <c r="AE701" s="35"/>
      <c r="AT701" s="18" t="s">
        <v>173</v>
      </c>
      <c r="AU701" s="18" t="s">
        <v>88</v>
      </c>
    </row>
    <row r="702" spans="1:65" s="2" customFormat="1" ht="24" customHeight="1">
      <c r="A702" s="35"/>
      <c r="B702" s="36"/>
      <c r="C702" s="265" t="s">
        <v>1127</v>
      </c>
      <c r="D702" s="265" t="s">
        <v>420</v>
      </c>
      <c r="E702" s="266" t="s">
        <v>1128</v>
      </c>
      <c r="F702" s="267" t="s">
        <v>1129</v>
      </c>
      <c r="G702" s="268" t="s">
        <v>395</v>
      </c>
      <c r="H702" s="269">
        <v>2</v>
      </c>
      <c r="I702" s="270"/>
      <c r="J702" s="271">
        <f>ROUND(I702*H702,2)</f>
        <v>0</v>
      </c>
      <c r="K702" s="267" t="s">
        <v>467</v>
      </c>
      <c r="L702" s="272"/>
      <c r="M702" s="273" t="s">
        <v>1</v>
      </c>
      <c r="N702" s="274" t="s">
        <v>43</v>
      </c>
      <c r="O702" s="72"/>
      <c r="P702" s="213">
        <f>O702*H702</f>
        <v>0</v>
      </c>
      <c r="Q702" s="213">
        <v>0</v>
      </c>
      <c r="R702" s="213">
        <f>Q702*H702</f>
        <v>0</v>
      </c>
      <c r="S702" s="213">
        <v>0</v>
      </c>
      <c r="T702" s="214">
        <f>S702*H702</f>
        <v>0</v>
      </c>
      <c r="U702" s="35"/>
      <c r="V702" s="35"/>
      <c r="W702" s="35"/>
      <c r="X702" s="35"/>
      <c r="Y702" s="35"/>
      <c r="Z702" s="35"/>
      <c r="AA702" s="35"/>
      <c r="AB702" s="35"/>
      <c r="AC702" s="35"/>
      <c r="AD702" s="35"/>
      <c r="AE702" s="35"/>
      <c r="AR702" s="215" t="s">
        <v>381</v>
      </c>
      <c r="AT702" s="215" t="s">
        <v>420</v>
      </c>
      <c r="AU702" s="215" t="s">
        <v>88</v>
      </c>
      <c r="AY702" s="18" t="s">
        <v>164</v>
      </c>
      <c r="BE702" s="216">
        <f>IF(N702="základní",J702,0)</f>
        <v>0</v>
      </c>
      <c r="BF702" s="216">
        <f>IF(N702="snížená",J702,0)</f>
        <v>0</v>
      </c>
      <c r="BG702" s="216">
        <f>IF(N702="zákl. přenesená",J702,0)</f>
        <v>0</v>
      </c>
      <c r="BH702" s="216">
        <f>IF(N702="sníž. přenesená",J702,0)</f>
        <v>0</v>
      </c>
      <c r="BI702" s="216">
        <f>IF(N702="nulová",J702,0)</f>
        <v>0</v>
      </c>
      <c r="BJ702" s="18" t="s">
        <v>86</v>
      </c>
      <c r="BK702" s="216">
        <f>ROUND(I702*H702,2)</f>
        <v>0</v>
      </c>
      <c r="BL702" s="18" t="s">
        <v>269</v>
      </c>
      <c r="BM702" s="215" t="s">
        <v>1130</v>
      </c>
    </row>
    <row r="703" spans="1:65" s="2" customFormat="1" ht="24" customHeight="1">
      <c r="A703" s="35"/>
      <c r="B703" s="36"/>
      <c r="C703" s="265" t="s">
        <v>1131</v>
      </c>
      <c r="D703" s="265" t="s">
        <v>420</v>
      </c>
      <c r="E703" s="266" t="s">
        <v>1132</v>
      </c>
      <c r="F703" s="267" t="s">
        <v>1133</v>
      </c>
      <c r="G703" s="268" t="s">
        <v>395</v>
      </c>
      <c r="H703" s="269">
        <v>1</v>
      </c>
      <c r="I703" s="270"/>
      <c r="J703" s="271">
        <f>ROUND(I703*H703,2)</f>
        <v>0</v>
      </c>
      <c r="K703" s="267" t="s">
        <v>467</v>
      </c>
      <c r="L703" s="272"/>
      <c r="M703" s="273" t="s">
        <v>1</v>
      </c>
      <c r="N703" s="274" t="s">
        <v>43</v>
      </c>
      <c r="O703" s="72"/>
      <c r="P703" s="213">
        <f>O703*H703</f>
        <v>0</v>
      </c>
      <c r="Q703" s="213">
        <v>0</v>
      </c>
      <c r="R703" s="213">
        <f>Q703*H703</f>
        <v>0</v>
      </c>
      <c r="S703" s="213">
        <v>0</v>
      </c>
      <c r="T703" s="214">
        <f>S703*H703</f>
        <v>0</v>
      </c>
      <c r="U703" s="35"/>
      <c r="V703" s="35"/>
      <c r="W703" s="35"/>
      <c r="X703" s="35"/>
      <c r="Y703" s="35"/>
      <c r="Z703" s="35"/>
      <c r="AA703" s="35"/>
      <c r="AB703" s="35"/>
      <c r="AC703" s="35"/>
      <c r="AD703" s="35"/>
      <c r="AE703" s="35"/>
      <c r="AR703" s="215" t="s">
        <v>381</v>
      </c>
      <c r="AT703" s="215" t="s">
        <v>420</v>
      </c>
      <c r="AU703" s="215" t="s">
        <v>88</v>
      </c>
      <c r="AY703" s="18" t="s">
        <v>164</v>
      </c>
      <c r="BE703" s="216">
        <f>IF(N703="základní",J703,0)</f>
        <v>0</v>
      </c>
      <c r="BF703" s="216">
        <f>IF(N703="snížená",J703,0)</f>
        <v>0</v>
      </c>
      <c r="BG703" s="216">
        <f>IF(N703="zákl. přenesená",J703,0)</f>
        <v>0</v>
      </c>
      <c r="BH703" s="216">
        <f>IF(N703="sníž. přenesená",J703,0)</f>
        <v>0</v>
      </c>
      <c r="BI703" s="216">
        <f>IF(N703="nulová",J703,0)</f>
        <v>0</v>
      </c>
      <c r="BJ703" s="18" t="s">
        <v>86</v>
      </c>
      <c r="BK703" s="216">
        <f>ROUND(I703*H703,2)</f>
        <v>0</v>
      </c>
      <c r="BL703" s="18" t="s">
        <v>269</v>
      </c>
      <c r="BM703" s="215" t="s">
        <v>1134</v>
      </c>
    </row>
    <row r="704" spans="1:65" s="2" customFormat="1" ht="24" customHeight="1">
      <c r="A704" s="35"/>
      <c r="B704" s="36"/>
      <c r="C704" s="265" t="s">
        <v>1135</v>
      </c>
      <c r="D704" s="265" t="s">
        <v>420</v>
      </c>
      <c r="E704" s="266" t="s">
        <v>1136</v>
      </c>
      <c r="F704" s="267" t="s">
        <v>1133</v>
      </c>
      <c r="G704" s="268" t="s">
        <v>395</v>
      </c>
      <c r="H704" s="269">
        <v>1</v>
      </c>
      <c r="I704" s="270"/>
      <c r="J704" s="271">
        <f>ROUND(I704*H704,2)</f>
        <v>0</v>
      </c>
      <c r="K704" s="267" t="s">
        <v>467</v>
      </c>
      <c r="L704" s="272"/>
      <c r="M704" s="273" t="s">
        <v>1</v>
      </c>
      <c r="N704" s="274" t="s">
        <v>43</v>
      </c>
      <c r="O704" s="72"/>
      <c r="P704" s="213">
        <f>O704*H704</f>
        <v>0</v>
      </c>
      <c r="Q704" s="213">
        <v>0</v>
      </c>
      <c r="R704" s="213">
        <f>Q704*H704</f>
        <v>0</v>
      </c>
      <c r="S704" s="213">
        <v>0</v>
      </c>
      <c r="T704" s="214">
        <f>S704*H704</f>
        <v>0</v>
      </c>
      <c r="U704" s="35"/>
      <c r="V704" s="35"/>
      <c r="W704" s="35"/>
      <c r="X704" s="35"/>
      <c r="Y704" s="35"/>
      <c r="Z704" s="35"/>
      <c r="AA704" s="35"/>
      <c r="AB704" s="35"/>
      <c r="AC704" s="35"/>
      <c r="AD704" s="35"/>
      <c r="AE704" s="35"/>
      <c r="AR704" s="215" t="s">
        <v>381</v>
      </c>
      <c r="AT704" s="215" t="s">
        <v>420</v>
      </c>
      <c r="AU704" s="215" t="s">
        <v>88</v>
      </c>
      <c r="AY704" s="18" t="s">
        <v>164</v>
      </c>
      <c r="BE704" s="216">
        <f>IF(N704="základní",J704,0)</f>
        <v>0</v>
      </c>
      <c r="BF704" s="216">
        <f>IF(N704="snížená",J704,0)</f>
        <v>0</v>
      </c>
      <c r="BG704" s="216">
        <f>IF(N704="zákl. přenesená",J704,0)</f>
        <v>0</v>
      </c>
      <c r="BH704" s="216">
        <f>IF(N704="sníž. přenesená",J704,0)</f>
        <v>0</v>
      </c>
      <c r="BI704" s="216">
        <f>IF(N704="nulová",J704,0)</f>
        <v>0</v>
      </c>
      <c r="BJ704" s="18" t="s">
        <v>86</v>
      </c>
      <c r="BK704" s="216">
        <f>ROUND(I704*H704,2)</f>
        <v>0</v>
      </c>
      <c r="BL704" s="18" t="s">
        <v>269</v>
      </c>
      <c r="BM704" s="215" t="s">
        <v>1137</v>
      </c>
    </row>
    <row r="705" spans="1:65" s="2" customFormat="1" ht="36" customHeight="1">
      <c r="A705" s="35"/>
      <c r="B705" s="36"/>
      <c r="C705" s="204" t="s">
        <v>1138</v>
      </c>
      <c r="D705" s="204" t="s">
        <v>166</v>
      </c>
      <c r="E705" s="205" t="s">
        <v>1139</v>
      </c>
      <c r="F705" s="206" t="s">
        <v>1140</v>
      </c>
      <c r="G705" s="207" t="s">
        <v>395</v>
      </c>
      <c r="H705" s="208">
        <v>2</v>
      </c>
      <c r="I705" s="209"/>
      <c r="J705" s="210">
        <f>ROUND(I705*H705,2)</f>
        <v>0</v>
      </c>
      <c r="K705" s="206" t="s">
        <v>170</v>
      </c>
      <c r="L705" s="40"/>
      <c r="M705" s="211" t="s">
        <v>1</v>
      </c>
      <c r="N705" s="212" t="s">
        <v>43</v>
      </c>
      <c r="O705" s="72"/>
      <c r="P705" s="213">
        <f>O705*H705</f>
        <v>0</v>
      </c>
      <c r="Q705" s="213">
        <v>0</v>
      </c>
      <c r="R705" s="213">
        <f>Q705*H705</f>
        <v>0</v>
      </c>
      <c r="S705" s="213">
        <v>0</v>
      </c>
      <c r="T705" s="214">
        <f>S705*H705</f>
        <v>0</v>
      </c>
      <c r="U705" s="35"/>
      <c r="V705" s="35"/>
      <c r="W705" s="35"/>
      <c r="X705" s="35"/>
      <c r="Y705" s="35"/>
      <c r="Z705" s="35"/>
      <c r="AA705" s="35"/>
      <c r="AB705" s="35"/>
      <c r="AC705" s="35"/>
      <c r="AD705" s="35"/>
      <c r="AE705" s="35"/>
      <c r="AR705" s="215" t="s">
        <v>269</v>
      </c>
      <c r="AT705" s="215" t="s">
        <v>166</v>
      </c>
      <c r="AU705" s="215" t="s">
        <v>88</v>
      </c>
      <c r="AY705" s="18" t="s">
        <v>164</v>
      </c>
      <c r="BE705" s="216">
        <f>IF(N705="základní",J705,0)</f>
        <v>0</v>
      </c>
      <c r="BF705" s="216">
        <f>IF(N705="snížená",J705,0)</f>
        <v>0</v>
      </c>
      <c r="BG705" s="216">
        <f>IF(N705="zákl. přenesená",J705,0)</f>
        <v>0</v>
      </c>
      <c r="BH705" s="216">
        <f>IF(N705="sníž. přenesená",J705,0)</f>
        <v>0</v>
      </c>
      <c r="BI705" s="216">
        <f>IF(N705="nulová",J705,0)</f>
        <v>0</v>
      </c>
      <c r="BJ705" s="18" t="s">
        <v>86</v>
      </c>
      <c r="BK705" s="216">
        <f>ROUND(I705*H705,2)</f>
        <v>0</v>
      </c>
      <c r="BL705" s="18" t="s">
        <v>269</v>
      </c>
      <c r="BM705" s="215" t="s">
        <v>1141</v>
      </c>
    </row>
    <row r="706" spans="1:65" s="2" customFormat="1" ht="107.25">
      <c r="A706" s="35"/>
      <c r="B706" s="36"/>
      <c r="C706" s="37"/>
      <c r="D706" s="217" t="s">
        <v>173</v>
      </c>
      <c r="E706" s="37"/>
      <c r="F706" s="218" t="s">
        <v>1118</v>
      </c>
      <c r="G706" s="37"/>
      <c r="H706" s="37"/>
      <c r="I706" s="116"/>
      <c r="J706" s="37"/>
      <c r="K706" s="37"/>
      <c r="L706" s="40"/>
      <c r="M706" s="219"/>
      <c r="N706" s="220"/>
      <c r="O706" s="72"/>
      <c r="P706" s="72"/>
      <c r="Q706" s="72"/>
      <c r="R706" s="72"/>
      <c r="S706" s="72"/>
      <c r="T706" s="73"/>
      <c r="U706" s="35"/>
      <c r="V706" s="35"/>
      <c r="W706" s="35"/>
      <c r="X706" s="35"/>
      <c r="Y706" s="35"/>
      <c r="Z706" s="35"/>
      <c r="AA706" s="35"/>
      <c r="AB706" s="35"/>
      <c r="AC706" s="35"/>
      <c r="AD706" s="35"/>
      <c r="AE706" s="35"/>
      <c r="AT706" s="18" t="s">
        <v>173</v>
      </c>
      <c r="AU706" s="18" t="s">
        <v>88</v>
      </c>
    </row>
    <row r="707" spans="1:65" s="2" customFormat="1" ht="24" customHeight="1">
      <c r="A707" s="35"/>
      <c r="B707" s="36"/>
      <c r="C707" s="265" t="s">
        <v>1142</v>
      </c>
      <c r="D707" s="265" t="s">
        <v>420</v>
      </c>
      <c r="E707" s="266" t="s">
        <v>1143</v>
      </c>
      <c r="F707" s="267" t="s">
        <v>1144</v>
      </c>
      <c r="G707" s="268" t="s">
        <v>395</v>
      </c>
      <c r="H707" s="269">
        <v>1</v>
      </c>
      <c r="I707" s="270"/>
      <c r="J707" s="271">
        <f>ROUND(I707*H707,2)</f>
        <v>0</v>
      </c>
      <c r="K707" s="267" t="s">
        <v>467</v>
      </c>
      <c r="L707" s="272"/>
      <c r="M707" s="273" t="s">
        <v>1</v>
      </c>
      <c r="N707" s="274" t="s">
        <v>43</v>
      </c>
      <c r="O707" s="72"/>
      <c r="P707" s="213">
        <f>O707*H707</f>
        <v>0</v>
      </c>
      <c r="Q707" s="213">
        <v>0</v>
      </c>
      <c r="R707" s="213">
        <f>Q707*H707</f>
        <v>0</v>
      </c>
      <c r="S707" s="213">
        <v>0</v>
      </c>
      <c r="T707" s="214">
        <f>S707*H707</f>
        <v>0</v>
      </c>
      <c r="U707" s="35"/>
      <c r="V707" s="35"/>
      <c r="W707" s="35"/>
      <c r="X707" s="35"/>
      <c r="Y707" s="35"/>
      <c r="Z707" s="35"/>
      <c r="AA707" s="35"/>
      <c r="AB707" s="35"/>
      <c r="AC707" s="35"/>
      <c r="AD707" s="35"/>
      <c r="AE707" s="35"/>
      <c r="AR707" s="215" t="s">
        <v>381</v>
      </c>
      <c r="AT707" s="215" t="s">
        <v>420</v>
      </c>
      <c r="AU707" s="215" t="s">
        <v>88</v>
      </c>
      <c r="AY707" s="18" t="s">
        <v>164</v>
      </c>
      <c r="BE707" s="216">
        <f>IF(N707="základní",J707,0)</f>
        <v>0</v>
      </c>
      <c r="BF707" s="216">
        <f>IF(N707="snížená",J707,0)</f>
        <v>0</v>
      </c>
      <c r="BG707" s="216">
        <f>IF(N707="zákl. přenesená",J707,0)</f>
        <v>0</v>
      </c>
      <c r="BH707" s="216">
        <f>IF(N707="sníž. přenesená",J707,0)</f>
        <v>0</v>
      </c>
      <c r="BI707" s="216">
        <f>IF(N707="nulová",J707,0)</f>
        <v>0</v>
      </c>
      <c r="BJ707" s="18" t="s">
        <v>86</v>
      </c>
      <c r="BK707" s="216">
        <f>ROUND(I707*H707,2)</f>
        <v>0</v>
      </c>
      <c r="BL707" s="18" t="s">
        <v>269</v>
      </c>
      <c r="BM707" s="215" t="s">
        <v>1145</v>
      </c>
    </row>
    <row r="708" spans="1:65" s="2" customFormat="1" ht="24" customHeight="1">
      <c r="A708" s="35"/>
      <c r="B708" s="36"/>
      <c r="C708" s="265" t="s">
        <v>1146</v>
      </c>
      <c r="D708" s="265" t="s">
        <v>420</v>
      </c>
      <c r="E708" s="266" t="s">
        <v>1147</v>
      </c>
      <c r="F708" s="267" t="s">
        <v>1148</v>
      </c>
      <c r="G708" s="268" t="s">
        <v>395</v>
      </c>
      <c r="H708" s="269">
        <v>1</v>
      </c>
      <c r="I708" s="270"/>
      <c r="J708" s="271">
        <f>ROUND(I708*H708,2)</f>
        <v>0</v>
      </c>
      <c r="K708" s="267" t="s">
        <v>467</v>
      </c>
      <c r="L708" s="272"/>
      <c r="M708" s="273" t="s">
        <v>1</v>
      </c>
      <c r="N708" s="274" t="s">
        <v>43</v>
      </c>
      <c r="O708" s="72"/>
      <c r="P708" s="213">
        <f>O708*H708</f>
        <v>0</v>
      </c>
      <c r="Q708" s="213">
        <v>0</v>
      </c>
      <c r="R708" s="213">
        <f>Q708*H708</f>
        <v>0</v>
      </c>
      <c r="S708" s="213">
        <v>0</v>
      </c>
      <c r="T708" s="214">
        <f>S708*H708</f>
        <v>0</v>
      </c>
      <c r="U708" s="35"/>
      <c r="V708" s="35"/>
      <c r="W708" s="35"/>
      <c r="X708" s="35"/>
      <c r="Y708" s="35"/>
      <c r="Z708" s="35"/>
      <c r="AA708" s="35"/>
      <c r="AB708" s="35"/>
      <c r="AC708" s="35"/>
      <c r="AD708" s="35"/>
      <c r="AE708" s="35"/>
      <c r="AR708" s="215" t="s">
        <v>381</v>
      </c>
      <c r="AT708" s="215" t="s">
        <v>420</v>
      </c>
      <c r="AU708" s="215" t="s">
        <v>88</v>
      </c>
      <c r="AY708" s="18" t="s">
        <v>164</v>
      </c>
      <c r="BE708" s="216">
        <f>IF(N708="základní",J708,0)</f>
        <v>0</v>
      </c>
      <c r="BF708" s="216">
        <f>IF(N708="snížená",J708,0)</f>
        <v>0</v>
      </c>
      <c r="BG708" s="216">
        <f>IF(N708="zákl. přenesená",J708,0)</f>
        <v>0</v>
      </c>
      <c r="BH708" s="216">
        <f>IF(N708="sníž. přenesená",J708,0)</f>
        <v>0</v>
      </c>
      <c r="BI708" s="216">
        <f>IF(N708="nulová",J708,0)</f>
        <v>0</v>
      </c>
      <c r="BJ708" s="18" t="s">
        <v>86</v>
      </c>
      <c r="BK708" s="216">
        <f>ROUND(I708*H708,2)</f>
        <v>0</v>
      </c>
      <c r="BL708" s="18" t="s">
        <v>269</v>
      </c>
      <c r="BM708" s="215" t="s">
        <v>1149</v>
      </c>
    </row>
    <row r="709" spans="1:65" s="2" customFormat="1" ht="36" customHeight="1">
      <c r="A709" s="35"/>
      <c r="B709" s="36"/>
      <c r="C709" s="204" t="s">
        <v>1150</v>
      </c>
      <c r="D709" s="204" t="s">
        <v>166</v>
      </c>
      <c r="E709" s="205" t="s">
        <v>1151</v>
      </c>
      <c r="F709" s="206" t="s">
        <v>1152</v>
      </c>
      <c r="G709" s="207" t="s">
        <v>395</v>
      </c>
      <c r="H709" s="208">
        <v>1</v>
      </c>
      <c r="I709" s="209"/>
      <c r="J709" s="210">
        <f>ROUND(I709*H709,2)</f>
        <v>0</v>
      </c>
      <c r="K709" s="206" t="s">
        <v>170</v>
      </c>
      <c r="L709" s="40"/>
      <c r="M709" s="211" t="s">
        <v>1</v>
      </c>
      <c r="N709" s="212" t="s">
        <v>43</v>
      </c>
      <c r="O709" s="72"/>
      <c r="P709" s="213">
        <f>O709*H709</f>
        <v>0</v>
      </c>
      <c r="Q709" s="213">
        <v>9.2000000000000003E-4</v>
      </c>
      <c r="R709" s="213">
        <f>Q709*H709</f>
        <v>9.2000000000000003E-4</v>
      </c>
      <c r="S709" s="213">
        <v>0</v>
      </c>
      <c r="T709" s="214">
        <f>S709*H709</f>
        <v>0</v>
      </c>
      <c r="U709" s="35"/>
      <c r="V709" s="35"/>
      <c r="W709" s="35"/>
      <c r="X709" s="35"/>
      <c r="Y709" s="35"/>
      <c r="Z709" s="35"/>
      <c r="AA709" s="35"/>
      <c r="AB709" s="35"/>
      <c r="AC709" s="35"/>
      <c r="AD709" s="35"/>
      <c r="AE709" s="35"/>
      <c r="AR709" s="215" t="s">
        <v>269</v>
      </c>
      <c r="AT709" s="215" t="s">
        <v>166</v>
      </c>
      <c r="AU709" s="215" t="s">
        <v>88</v>
      </c>
      <c r="AY709" s="18" t="s">
        <v>164</v>
      </c>
      <c r="BE709" s="216">
        <f>IF(N709="základní",J709,0)</f>
        <v>0</v>
      </c>
      <c r="BF709" s="216">
        <f>IF(N709="snížená",J709,0)</f>
        <v>0</v>
      </c>
      <c r="BG709" s="216">
        <f>IF(N709="zákl. přenesená",J709,0)</f>
        <v>0</v>
      </c>
      <c r="BH709" s="216">
        <f>IF(N709="sníž. přenesená",J709,0)</f>
        <v>0</v>
      </c>
      <c r="BI709" s="216">
        <f>IF(N709="nulová",J709,0)</f>
        <v>0</v>
      </c>
      <c r="BJ709" s="18" t="s">
        <v>86</v>
      </c>
      <c r="BK709" s="216">
        <f>ROUND(I709*H709,2)</f>
        <v>0</v>
      </c>
      <c r="BL709" s="18" t="s">
        <v>269</v>
      </c>
      <c r="BM709" s="215" t="s">
        <v>1153</v>
      </c>
    </row>
    <row r="710" spans="1:65" s="2" customFormat="1" ht="107.25">
      <c r="A710" s="35"/>
      <c r="B710" s="36"/>
      <c r="C710" s="37"/>
      <c r="D710" s="217" t="s">
        <v>173</v>
      </c>
      <c r="E710" s="37"/>
      <c r="F710" s="218" t="s">
        <v>1118</v>
      </c>
      <c r="G710" s="37"/>
      <c r="H710" s="37"/>
      <c r="I710" s="116"/>
      <c r="J710" s="37"/>
      <c r="K710" s="37"/>
      <c r="L710" s="40"/>
      <c r="M710" s="219"/>
      <c r="N710" s="220"/>
      <c r="O710" s="72"/>
      <c r="P710" s="72"/>
      <c r="Q710" s="72"/>
      <c r="R710" s="72"/>
      <c r="S710" s="72"/>
      <c r="T710" s="73"/>
      <c r="U710" s="35"/>
      <c r="V710" s="35"/>
      <c r="W710" s="35"/>
      <c r="X710" s="35"/>
      <c r="Y710" s="35"/>
      <c r="Z710" s="35"/>
      <c r="AA710" s="35"/>
      <c r="AB710" s="35"/>
      <c r="AC710" s="35"/>
      <c r="AD710" s="35"/>
      <c r="AE710" s="35"/>
      <c r="AT710" s="18" t="s">
        <v>173</v>
      </c>
      <c r="AU710" s="18" t="s">
        <v>88</v>
      </c>
    </row>
    <row r="711" spans="1:65" s="2" customFormat="1" ht="24" customHeight="1">
      <c r="A711" s="35"/>
      <c r="B711" s="36"/>
      <c r="C711" s="265" t="s">
        <v>1154</v>
      </c>
      <c r="D711" s="265" t="s">
        <v>420</v>
      </c>
      <c r="E711" s="266" t="s">
        <v>1155</v>
      </c>
      <c r="F711" s="267" t="s">
        <v>1156</v>
      </c>
      <c r="G711" s="268" t="s">
        <v>395</v>
      </c>
      <c r="H711" s="269">
        <v>1</v>
      </c>
      <c r="I711" s="270"/>
      <c r="J711" s="271">
        <f t="shared" ref="J711:J726" si="10">ROUND(I711*H711,2)</f>
        <v>0</v>
      </c>
      <c r="K711" s="267" t="s">
        <v>467</v>
      </c>
      <c r="L711" s="272"/>
      <c r="M711" s="273" t="s">
        <v>1</v>
      </c>
      <c r="N711" s="274" t="s">
        <v>43</v>
      </c>
      <c r="O711" s="72"/>
      <c r="P711" s="213">
        <f t="shared" ref="P711:P726" si="11">O711*H711</f>
        <v>0</v>
      </c>
      <c r="Q711" s="213">
        <v>0</v>
      </c>
      <c r="R711" s="213">
        <f t="shared" ref="R711:R726" si="12">Q711*H711</f>
        <v>0</v>
      </c>
      <c r="S711" s="213">
        <v>0</v>
      </c>
      <c r="T711" s="214">
        <f t="shared" ref="T711:T726" si="13">S711*H711</f>
        <v>0</v>
      </c>
      <c r="U711" s="35"/>
      <c r="V711" s="35"/>
      <c r="W711" s="35"/>
      <c r="X711" s="35"/>
      <c r="Y711" s="35"/>
      <c r="Z711" s="35"/>
      <c r="AA711" s="35"/>
      <c r="AB711" s="35"/>
      <c r="AC711" s="35"/>
      <c r="AD711" s="35"/>
      <c r="AE711" s="35"/>
      <c r="AR711" s="215" t="s">
        <v>381</v>
      </c>
      <c r="AT711" s="215" t="s">
        <v>420</v>
      </c>
      <c r="AU711" s="215" t="s">
        <v>88</v>
      </c>
      <c r="AY711" s="18" t="s">
        <v>164</v>
      </c>
      <c r="BE711" s="216">
        <f t="shared" ref="BE711:BE726" si="14">IF(N711="základní",J711,0)</f>
        <v>0</v>
      </c>
      <c r="BF711" s="216">
        <f t="shared" ref="BF711:BF726" si="15">IF(N711="snížená",J711,0)</f>
        <v>0</v>
      </c>
      <c r="BG711" s="216">
        <f t="shared" ref="BG711:BG726" si="16">IF(N711="zákl. přenesená",J711,0)</f>
        <v>0</v>
      </c>
      <c r="BH711" s="216">
        <f t="shared" ref="BH711:BH726" si="17">IF(N711="sníž. přenesená",J711,0)</f>
        <v>0</v>
      </c>
      <c r="BI711" s="216">
        <f t="shared" ref="BI711:BI726" si="18">IF(N711="nulová",J711,0)</f>
        <v>0</v>
      </c>
      <c r="BJ711" s="18" t="s">
        <v>86</v>
      </c>
      <c r="BK711" s="216">
        <f t="shared" ref="BK711:BK726" si="19">ROUND(I711*H711,2)</f>
        <v>0</v>
      </c>
      <c r="BL711" s="18" t="s">
        <v>269</v>
      </c>
      <c r="BM711" s="215" t="s">
        <v>1157</v>
      </c>
    </row>
    <row r="712" spans="1:65" s="2" customFormat="1" ht="16.5" customHeight="1">
      <c r="A712" s="35"/>
      <c r="B712" s="36"/>
      <c r="C712" s="204" t="s">
        <v>1158</v>
      </c>
      <c r="D712" s="204" t="s">
        <v>166</v>
      </c>
      <c r="E712" s="205" t="s">
        <v>1159</v>
      </c>
      <c r="F712" s="206" t="s">
        <v>1160</v>
      </c>
      <c r="G712" s="207" t="s">
        <v>395</v>
      </c>
      <c r="H712" s="208">
        <v>8</v>
      </c>
      <c r="I712" s="209"/>
      <c r="J712" s="210">
        <f t="shared" si="10"/>
        <v>0</v>
      </c>
      <c r="K712" s="206" t="s">
        <v>170</v>
      </c>
      <c r="L712" s="40"/>
      <c r="M712" s="211" t="s">
        <v>1</v>
      </c>
      <c r="N712" s="212" t="s">
        <v>43</v>
      </c>
      <c r="O712" s="72"/>
      <c r="P712" s="213">
        <f t="shared" si="11"/>
        <v>0</v>
      </c>
      <c r="Q712" s="213">
        <v>0</v>
      </c>
      <c r="R712" s="213">
        <f t="shared" si="12"/>
        <v>0</v>
      </c>
      <c r="S712" s="213">
        <v>0</v>
      </c>
      <c r="T712" s="214">
        <f t="shared" si="13"/>
        <v>0</v>
      </c>
      <c r="U712" s="35"/>
      <c r="V712" s="35"/>
      <c r="W712" s="35"/>
      <c r="X712" s="35"/>
      <c r="Y712" s="35"/>
      <c r="Z712" s="35"/>
      <c r="AA712" s="35"/>
      <c r="AB712" s="35"/>
      <c r="AC712" s="35"/>
      <c r="AD712" s="35"/>
      <c r="AE712" s="35"/>
      <c r="AR712" s="215" t="s">
        <v>269</v>
      </c>
      <c r="AT712" s="215" t="s">
        <v>166</v>
      </c>
      <c r="AU712" s="215" t="s">
        <v>88</v>
      </c>
      <c r="AY712" s="18" t="s">
        <v>164</v>
      </c>
      <c r="BE712" s="216">
        <f t="shared" si="14"/>
        <v>0</v>
      </c>
      <c r="BF712" s="216">
        <f t="shared" si="15"/>
        <v>0</v>
      </c>
      <c r="BG712" s="216">
        <f t="shared" si="16"/>
        <v>0</v>
      </c>
      <c r="BH712" s="216">
        <f t="shared" si="17"/>
        <v>0</v>
      </c>
      <c r="BI712" s="216">
        <f t="shared" si="18"/>
        <v>0</v>
      </c>
      <c r="BJ712" s="18" t="s">
        <v>86</v>
      </c>
      <c r="BK712" s="216">
        <f t="shared" si="19"/>
        <v>0</v>
      </c>
      <c r="BL712" s="18" t="s">
        <v>269</v>
      </c>
      <c r="BM712" s="215" t="s">
        <v>1161</v>
      </c>
    </row>
    <row r="713" spans="1:65" s="2" customFormat="1" ht="16.5" customHeight="1">
      <c r="A713" s="35"/>
      <c r="B713" s="36"/>
      <c r="C713" s="265" t="s">
        <v>1162</v>
      </c>
      <c r="D713" s="265" t="s">
        <v>420</v>
      </c>
      <c r="E713" s="266" t="s">
        <v>1163</v>
      </c>
      <c r="F713" s="267" t="s">
        <v>1164</v>
      </c>
      <c r="G713" s="268" t="s">
        <v>395</v>
      </c>
      <c r="H713" s="269">
        <v>4</v>
      </c>
      <c r="I713" s="270"/>
      <c r="J713" s="271">
        <f t="shared" si="10"/>
        <v>0</v>
      </c>
      <c r="K713" s="267" t="s">
        <v>170</v>
      </c>
      <c r="L713" s="272"/>
      <c r="M713" s="273" t="s">
        <v>1</v>
      </c>
      <c r="N713" s="274" t="s">
        <v>43</v>
      </c>
      <c r="O713" s="72"/>
      <c r="P713" s="213">
        <f t="shared" si="11"/>
        <v>0</v>
      </c>
      <c r="Q713" s="213">
        <v>5.0000000000000001E-4</v>
      </c>
      <c r="R713" s="213">
        <f t="shared" si="12"/>
        <v>2E-3</v>
      </c>
      <c r="S713" s="213">
        <v>0</v>
      </c>
      <c r="T713" s="214">
        <f t="shared" si="13"/>
        <v>0</v>
      </c>
      <c r="U713" s="35"/>
      <c r="V713" s="35"/>
      <c r="W713" s="35"/>
      <c r="X713" s="35"/>
      <c r="Y713" s="35"/>
      <c r="Z713" s="35"/>
      <c r="AA713" s="35"/>
      <c r="AB713" s="35"/>
      <c r="AC713" s="35"/>
      <c r="AD713" s="35"/>
      <c r="AE713" s="35"/>
      <c r="AR713" s="215" t="s">
        <v>381</v>
      </c>
      <c r="AT713" s="215" t="s">
        <v>420</v>
      </c>
      <c r="AU713" s="215" t="s">
        <v>88</v>
      </c>
      <c r="AY713" s="18" t="s">
        <v>164</v>
      </c>
      <c r="BE713" s="216">
        <f t="shared" si="14"/>
        <v>0</v>
      </c>
      <c r="BF713" s="216">
        <f t="shared" si="15"/>
        <v>0</v>
      </c>
      <c r="BG713" s="216">
        <f t="shared" si="16"/>
        <v>0</v>
      </c>
      <c r="BH713" s="216">
        <f t="shared" si="17"/>
        <v>0</v>
      </c>
      <c r="BI713" s="216">
        <f t="shared" si="18"/>
        <v>0</v>
      </c>
      <c r="BJ713" s="18" t="s">
        <v>86</v>
      </c>
      <c r="BK713" s="216">
        <f t="shared" si="19"/>
        <v>0</v>
      </c>
      <c r="BL713" s="18" t="s">
        <v>269</v>
      </c>
      <c r="BM713" s="215" t="s">
        <v>1165</v>
      </c>
    </row>
    <row r="714" spans="1:65" s="2" customFormat="1" ht="16.5" customHeight="1">
      <c r="A714" s="35"/>
      <c r="B714" s="36"/>
      <c r="C714" s="265" t="s">
        <v>1166</v>
      </c>
      <c r="D714" s="265" t="s">
        <v>420</v>
      </c>
      <c r="E714" s="266" t="s">
        <v>1167</v>
      </c>
      <c r="F714" s="267" t="s">
        <v>1168</v>
      </c>
      <c r="G714" s="268" t="s">
        <v>395</v>
      </c>
      <c r="H714" s="269">
        <v>4</v>
      </c>
      <c r="I714" s="270"/>
      <c r="J714" s="271">
        <f t="shared" si="10"/>
        <v>0</v>
      </c>
      <c r="K714" s="267" t="s">
        <v>170</v>
      </c>
      <c r="L714" s="272"/>
      <c r="M714" s="273" t="s">
        <v>1</v>
      </c>
      <c r="N714" s="274" t="s">
        <v>43</v>
      </c>
      <c r="O714" s="72"/>
      <c r="P714" s="213">
        <f t="shared" si="11"/>
        <v>0</v>
      </c>
      <c r="Q714" s="213">
        <v>5.9999999999999995E-4</v>
      </c>
      <c r="R714" s="213">
        <f t="shared" si="12"/>
        <v>2.3999999999999998E-3</v>
      </c>
      <c r="S714" s="213">
        <v>0</v>
      </c>
      <c r="T714" s="214">
        <f t="shared" si="13"/>
        <v>0</v>
      </c>
      <c r="U714" s="35"/>
      <c r="V714" s="35"/>
      <c r="W714" s="35"/>
      <c r="X714" s="35"/>
      <c r="Y714" s="35"/>
      <c r="Z714" s="35"/>
      <c r="AA714" s="35"/>
      <c r="AB714" s="35"/>
      <c r="AC714" s="35"/>
      <c r="AD714" s="35"/>
      <c r="AE714" s="35"/>
      <c r="AR714" s="215" t="s">
        <v>381</v>
      </c>
      <c r="AT714" s="215" t="s">
        <v>420</v>
      </c>
      <c r="AU714" s="215" t="s">
        <v>88</v>
      </c>
      <c r="AY714" s="18" t="s">
        <v>164</v>
      </c>
      <c r="BE714" s="216">
        <f t="shared" si="14"/>
        <v>0</v>
      </c>
      <c r="BF714" s="216">
        <f t="shared" si="15"/>
        <v>0</v>
      </c>
      <c r="BG714" s="216">
        <f t="shared" si="16"/>
        <v>0</v>
      </c>
      <c r="BH714" s="216">
        <f t="shared" si="17"/>
        <v>0</v>
      </c>
      <c r="BI714" s="216">
        <f t="shared" si="18"/>
        <v>0</v>
      </c>
      <c r="BJ714" s="18" t="s">
        <v>86</v>
      </c>
      <c r="BK714" s="216">
        <f t="shared" si="19"/>
        <v>0</v>
      </c>
      <c r="BL714" s="18" t="s">
        <v>269</v>
      </c>
      <c r="BM714" s="215" t="s">
        <v>1169</v>
      </c>
    </row>
    <row r="715" spans="1:65" s="2" customFormat="1" ht="24" customHeight="1">
      <c r="A715" s="35"/>
      <c r="B715" s="36"/>
      <c r="C715" s="204" t="s">
        <v>1170</v>
      </c>
      <c r="D715" s="204" t="s">
        <v>166</v>
      </c>
      <c r="E715" s="205" t="s">
        <v>1171</v>
      </c>
      <c r="F715" s="206" t="s">
        <v>1172</v>
      </c>
      <c r="G715" s="207" t="s">
        <v>395</v>
      </c>
      <c r="H715" s="208">
        <v>1</v>
      </c>
      <c r="I715" s="209"/>
      <c r="J715" s="210">
        <f t="shared" si="10"/>
        <v>0</v>
      </c>
      <c r="K715" s="206" t="s">
        <v>170</v>
      </c>
      <c r="L715" s="40"/>
      <c r="M715" s="211" t="s">
        <v>1</v>
      </c>
      <c r="N715" s="212" t="s">
        <v>43</v>
      </c>
      <c r="O715" s="72"/>
      <c r="P715" s="213">
        <f t="shared" si="11"/>
        <v>0</v>
      </c>
      <c r="Q715" s="213">
        <v>0</v>
      </c>
      <c r="R715" s="213">
        <f t="shared" si="12"/>
        <v>0</v>
      </c>
      <c r="S715" s="213">
        <v>0</v>
      </c>
      <c r="T715" s="214">
        <f t="shared" si="13"/>
        <v>0</v>
      </c>
      <c r="U715" s="35"/>
      <c r="V715" s="35"/>
      <c r="W715" s="35"/>
      <c r="X715" s="35"/>
      <c r="Y715" s="35"/>
      <c r="Z715" s="35"/>
      <c r="AA715" s="35"/>
      <c r="AB715" s="35"/>
      <c r="AC715" s="35"/>
      <c r="AD715" s="35"/>
      <c r="AE715" s="35"/>
      <c r="AR715" s="215" t="s">
        <v>269</v>
      </c>
      <c r="AT715" s="215" t="s">
        <v>166</v>
      </c>
      <c r="AU715" s="215" t="s">
        <v>88</v>
      </c>
      <c r="AY715" s="18" t="s">
        <v>164</v>
      </c>
      <c r="BE715" s="216">
        <f t="shared" si="14"/>
        <v>0</v>
      </c>
      <c r="BF715" s="216">
        <f t="shared" si="15"/>
        <v>0</v>
      </c>
      <c r="BG715" s="216">
        <f t="shared" si="16"/>
        <v>0</v>
      </c>
      <c r="BH715" s="216">
        <f t="shared" si="17"/>
        <v>0</v>
      </c>
      <c r="BI715" s="216">
        <f t="shared" si="18"/>
        <v>0</v>
      </c>
      <c r="BJ715" s="18" t="s">
        <v>86</v>
      </c>
      <c r="BK715" s="216">
        <f t="shared" si="19"/>
        <v>0</v>
      </c>
      <c r="BL715" s="18" t="s">
        <v>269</v>
      </c>
      <c r="BM715" s="215" t="s">
        <v>1173</v>
      </c>
    </row>
    <row r="716" spans="1:65" s="2" customFormat="1" ht="16.5" customHeight="1">
      <c r="A716" s="35"/>
      <c r="B716" s="36"/>
      <c r="C716" s="265" t="s">
        <v>1174</v>
      </c>
      <c r="D716" s="265" t="s">
        <v>420</v>
      </c>
      <c r="E716" s="266" t="s">
        <v>1175</v>
      </c>
      <c r="F716" s="267" t="s">
        <v>1176</v>
      </c>
      <c r="G716" s="268" t="s">
        <v>395</v>
      </c>
      <c r="H716" s="269">
        <v>1</v>
      </c>
      <c r="I716" s="270"/>
      <c r="J716" s="271">
        <f t="shared" si="10"/>
        <v>0</v>
      </c>
      <c r="K716" s="267" t="s">
        <v>170</v>
      </c>
      <c r="L716" s="272"/>
      <c r="M716" s="273" t="s">
        <v>1</v>
      </c>
      <c r="N716" s="274" t="s">
        <v>43</v>
      </c>
      <c r="O716" s="72"/>
      <c r="P716" s="213">
        <f t="shared" si="11"/>
        <v>0</v>
      </c>
      <c r="Q716" s="213">
        <v>3.8E-3</v>
      </c>
      <c r="R716" s="213">
        <f t="shared" si="12"/>
        <v>3.8E-3</v>
      </c>
      <c r="S716" s="213">
        <v>0</v>
      </c>
      <c r="T716" s="214">
        <f t="shared" si="13"/>
        <v>0</v>
      </c>
      <c r="U716" s="35"/>
      <c r="V716" s="35"/>
      <c r="W716" s="35"/>
      <c r="X716" s="35"/>
      <c r="Y716" s="35"/>
      <c r="Z716" s="35"/>
      <c r="AA716" s="35"/>
      <c r="AB716" s="35"/>
      <c r="AC716" s="35"/>
      <c r="AD716" s="35"/>
      <c r="AE716" s="35"/>
      <c r="AR716" s="215" t="s">
        <v>381</v>
      </c>
      <c r="AT716" s="215" t="s">
        <v>420</v>
      </c>
      <c r="AU716" s="215" t="s">
        <v>88</v>
      </c>
      <c r="AY716" s="18" t="s">
        <v>164</v>
      </c>
      <c r="BE716" s="216">
        <f t="shared" si="14"/>
        <v>0</v>
      </c>
      <c r="BF716" s="216">
        <f t="shared" si="15"/>
        <v>0</v>
      </c>
      <c r="BG716" s="216">
        <f t="shared" si="16"/>
        <v>0</v>
      </c>
      <c r="BH716" s="216">
        <f t="shared" si="17"/>
        <v>0</v>
      </c>
      <c r="BI716" s="216">
        <f t="shared" si="18"/>
        <v>0</v>
      </c>
      <c r="BJ716" s="18" t="s">
        <v>86</v>
      </c>
      <c r="BK716" s="216">
        <f t="shared" si="19"/>
        <v>0</v>
      </c>
      <c r="BL716" s="18" t="s">
        <v>269</v>
      </c>
      <c r="BM716" s="215" t="s">
        <v>1177</v>
      </c>
    </row>
    <row r="717" spans="1:65" s="2" customFormat="1" ht="24" customHeight="1">
      <c r="A717" s="35"/>
      <c r="B717" s="36"/>
      <c r="C717" s="204" t="s">
        <v>1178</v>
      </c>
      <c r="D717" s="204" t="s">
        <v>166</v>
      </c>
      <c r="E717" s="205" t="s">
        <v>1179</v>
      </c>
      <c r="F717" s="206" t="s">
        <v>1180</v>
      </c>
      <c r="G717" s="207" t="s">
        <v>395</v>
      </c>
      <c r="H717" s="208">
        <v>5</v>
      </c>
      <c r="I717" s="209"/>
      <c r="J717" s="210">
        <f t="shared" si="10"/>
        <v>0</v>
      </c>
      <c r="K717" s="206" t="s">
        <v>170</v>
      </c>
      <c r="L717" s="40"/>
      <c r="M717" s="211" t="s">
        <v>1</v>
      </c>
      <c r="N717" s="212" t="s">
        <v>43</v>
      </c>
      <c r="O717" s="72"/>
      <c r="P717" s="213">
        <f t="shared" si="11"/>
        <v>0</v>
      </c>
      <c r="Q717" s="213">
        <v>0</v>
      </c>
      <c r="R717" s="213">
        <f t="shared" si="12"/>
        <v>0</v>
      </c>
      <c r="S717" s="213">
        <v>0</v>
      </c>
      <c r="T717" s="214">
        <f t="shared" si="13"/>
        <v>0</v>
      </c>
      <c r="U717" s="35"/>
      <c r="V717" s="35"/>
      <c r="W717" s="35"/>
      <c r="X717" s="35"/>
      <c r="Y717" s="35"/>
      <c r="Z717" s="35"/>
      <c r="AA717" s="35"/>
      <c r="AB717" s="35"/>
      <c r="AC717" s="35"/>
      <c r="AD717" s="35"/>
      <c r="AE717" s="35"/>
      <c r="AR717" s="215" t="s">
        <v>269</v>
      </c>
      <c r="AT717" s="215" t="s">
        <v>166</v>
      </c>
      <c r="AU717" s="215" t="s">
        <v>88</v>
      </c>
      <c r="AY717" s="18" t="s">
        <v>164</v>
      </c>
      <c r="BE717" s="216">
        <f t="shared" si="14"/>
        <v>0</v>
      </c>
      <c r="BF717" s="216">
        <f t="shared" si="15"/>
        <v>0</v>
      </c>
      <c r="BG717" s="216">
        <f t="shared" si="16"/>
        <v>0</v>
      </c>
      <c r="BH717" s="216">
        <f t="shared" si="17"/>
        <v>0</v>
      </c>
      <c r="BI717" s="216">
        <f t="shared" si="18"/>
        <v>0</v>
      </c>
      <c r="BJ717" s="18" t="s">
        <v>86</v>
      </c>
      <c r="BK717" s="216">
        <f t="shared" si="19"/>
        <v>0</v>
      </c>
      <c r="BL717" s="18" t="s">
        <v>269</v>
      </c>
      <c r="BM717" s="215" t="s">
        <v>1181</v>
      </c>
    </row>
    <row r="718" spans="1:65" s="2" customFormat="1" ht="16.5" customHeight="1">
      <c r="A718" s="35"/>
      <c r="B718" s="36"/>
      <c r="C718" s="265" t="s">
        <v>1182</v>
      </c>
      <c r="D718" s="265" t="s">
        <v>420</v>
      </c>
      <c r="E718" s="266" t="s">
        <v>1183</v>
      </c>
      <c r="F718" s="267" t="s">
        <v>1184</v>
      </c>
      <c r="G718" s="268" t="s">
        <v>395</v>
      </c>
      <c r="H718" s="269">
        <v>3</v>
      </c>
      <c r="I718" s="270"/>
      <c r="J718" s="271">
        <f t="shared" si="10"/>
        <v>0</v>
      </c>
      <c r="K718" s="267" t="s">
        <v>467</v>
      </c>
      <c r="L718" s="272"/>
      <c r="M718" s="273" t="s">
        <v>1</v>
      </c>
      <c r="N718" s="274" t="s">
        <v>43</v>
      </c>
      <c r="O718" s="72"/>
      <c r="P718" s="213">
        <f t="shared" si="11"/>
        <v>0</v>
      </c>
      <c r="Q718" s="213">
        <v>0</v>
      </c>
      <c r="R718" s="213">
        <f t="shared" si="12"/>
        <v>0</v>
      </c>
      <c r="S718" s="213">
        <v>0</v>
      </c>
      <c r="T718" s="214">
        <f t="shared" si="13"/>
        <v>0</v>
      </c>
      <c r="U718" s="35"/>
      <c r="V718" s="35"/>
      <c r="W718" s="35"/>
      <c r="X718" s="35"/>
      <c r="Y718" s="35"/>
      <c r="Z718" s="35"/>
      <c r="AA718" s="35"/>
      <c r="AB718" s="35"/>
      <c r="AC718" s="35"/>
      <c r="AD718" s="35"/>
      <c r="AE718" s="35"/>
      <c r="AR718" s="215" t="s">
        <v>381</v>
      </c>
      <c r="AT718" s="215" t="s">
        <v>420</v>
      </c>
      <c r="AU718" s="215" t="s">
        <v>88</v>
      </c>
      <c r="AY718" s="18" t="s">
        <v>164</v>
      </c>
      <c r="BE718" s="216">
        <f t="shared" si="14"/>
        <v>0</v>
      </c>
      <c r="BF718" s="216">
        <f t="shared" si="15"/>
        <v>0</v>
      </c>
      <c r="BG718" s="216">
        <f t="shared" si="16"/>
        <v>0</v>
      </c>
      <c r="BH718" s="216">
        <f t="shared" si="17"/>
        <v>0</v>
      </c>
      <c r="BI718" s="216">
        <f t="shared" si="18"/>
        <v>0</v>
      </c>
      <c r="BJ718" s="18" t="s">
        <v>86</v>
      </c>
      <c r="BK718" s="216">
        <f t="shared" si="19"/>
        <v>0</v>
      </c>
      <c r="BL718" s="18" t="s">
        <v>269</v>
      </c>
      <c r="BM718" s="215" t="s">
        <v>1185</v>
      </c>
    </row>
    <row r="719" spans="1:65" s="2" customFormat="1" ht="24" customHeight="1">
      <c r="A719" s="35"/>
      <c r="B719" s="36"/>
      <c r="C719" s="265" t="s">
        <v>1186</v>
      </c>
      <c r="D719" s="265" t="s">
        <v>420</v>
      </c>
      <c r="E719" s="266" t="s">
        <v>1187</v>
      </c>
      <c r="F719" s="267" t="s">
        <v>1188</v>
      </c>
      <c r="G719" s="268" t="s">
        <v>395</v>
      </c>
      <c r="H719" s="269">
        <v>2</v>
      </c>
      <c r="I719" s="270"/>
      <c r="J719" s="271">
        <f t="shared" si="10"/>
        <v>0</v>
      </c>
      <c r="K719" s="267" t="s">
        <v>467</v>
      </c>
      <c r="L719" s="272"/>
      <c r="M719" s="273" t="s">
        <v>1</v>
      </c>
      <c r="N719" s="274" t="s">
        <v>43</v>
      </c>
      <c r="O719" s="72"/>
      <c r="P719" s="213">
        <f t="shared" si="11"/>
        <v>0</v>
      </c>
      <c r="Q719" s="213">
        <v>0</v>
      </c>
      <c r="R719" s="213">
        <f t="shared" si="12"/>
        <v>0</v>
      </c>
      <c r="S719" s="213">
        <v>0</v>
      </c>
      <c r="T719" s="214">
        <f t="shared" si="13"/>
        <v>0</v>
      </c>
      <c r="U719" s="35"/>
      <c r="V719" s="35"/>
      <c r="W719" s="35"/>
      <c r="X719" s="35"/>
      <c r="Y719" s="35"/>
      <c r="Z719" s="35"/>
      <c r="AA719" s="35"/>
      <c r="AB719" s="35"/>
      <c r="AC719" s="35"/>
      <c r="AD719" s="35"/>
      <c r="AE719" s="35"/>
      <c r="AR719" s="215" t="s">
        <v>381</v>
      </c>
      <c r="AT719" s="215" t="s">
        <v>420</v>
      </c>
      <c r="AU719" s="215" t="s">
        <v>88</v>
      </c>
      <c r="AY719" s="18" t="s">
        <v>164</v>
      </c>
      <c r="BE719" s="216">
        <f t="shared" si="14"/>
        <v>0</v>
      </c>
      <c r="BF719" s="216">
        <f t="shared" si="15"/>
        <v>0</v>
      </c>
      <c r="BG719" s="216">
        <f t="shared" si="16"/>
        <v>0</v>
      </c>
      <c r="BH719" s="216">
        <f t="shared" si="17"/>
        <v>0</v>
      </c>
      <c r="BI719" s="216">
        <f t="shared" si="18"/>
        <v>0</v>
      </c>
      <c r="BJ719" s="18" t="s">
        <v>86</v>
      </c>
      <c r="BK719" s="216">
        <f t="shared" si="19"/>
        <v>0</v>
      </c>
      <c r="BL719" s="18" t="s">
        <v>269</v>
      </c>
      <c r="BM719" s="215" t="s">
        <v>1189</v>
      </c>
    </row>
    <row r="720" spans="1:65" s="2" customFormat="1" ht="24" customHeight="1">
      <c r="A720" s="35"/>
      <c r="B720" s="36"/>
      <c r="C720" s="204" t="s">
        <v>1190</v>
      </c>
      <c r="D720" s="204" t="s">
        <v>166</v>
      </c>
      <c r="E720" s="205" t="s">
        <v>1191</v>
      </c>
      <c r="F720" s="206" t="s">
        <v>1192</v>
      </c>
      <c r="G720" s="207" t="s">
        <v>395</v>
      </c>
      <c r="H720" s="208">
        <v>5</v>
      </c>
      <c r="I720" s="209"/>
      <c r="J720" s="210">
        <f t="shared" si="10"/>
        <v>0</v>
      </c>
      <c r="K720" s="206" t="s">
        <v>170</v>
      </c>
      <c r="L720" s="40"/>
      <c r="M720" s="211" t="s">
        <v>1</v>
      </c>
      <c r="N720" s="212" t="s">
        <v>43</v>
      </c>
      <c r="O720" s="72"/>
      <c r="P720" s="213">
        <f t="shared" si="11"/>
        <v>0</v>
      </c>
      <c r="Q720" s="213">
        <v>0</v>
      </c>
      <c r="R720" s="213">
        <f t="shared" si="12"/>
        <v>0</v>
      </c>
      <c r="S720" s="213">
        <v>0</v>
      </c>
      <c r="T720" s="214">
        <f t="shared" si="13"/>
        <v>0</v>
      </c>
      <c r="U720" s="35"/>
      <c r="V720" s="35"/>
      <c r="W720" s="35"/>
      <c r="X720" s="35"/>
      <c r="Y720" s="35"/>
      <c r="Z720" s="35"/>
      <c r="AA720" s="35"/>
      <c r="AB720" s="35"/>
      <c r="AC720" s="35"/>
      <c r="AD720" s="35"/>
      <c r="AE720" s="35"/>
      <c r="AR720" s="215" t="s">
        <v>269</v>
      </c>
      <c r="AT720" s="215" t="s">
        <v>166</v>
      </c>
      <c r="AU720" s="215" t="s">
        <v>88</v>
      </c>
      <c r="AY720" s="18" t="s">
        <v>164</v>
      </c>
      <c r="BE720" s="216">
        <f t="shared" si="14"/>
        <v>0</v>
      </c>
      <c r="BF720" s="216">
        <f t="shared" si="15"/>
        <v>0</v>
      </c>
      <c r="BG720" s="216">
        <f t="shared" si="16"/>
        <v>0</v>
      </c>
      <c r="BH720" s="216">
        <f t="shared" si="17"/>
        <v>0</v>
      </c>
      <c r="BI720" s="216">
        <f t="shared" si="18"/>
        <v>0</v>
      </c>
      <c r="BJ720" s="18" t="s">
        <v>86</v>
      </c>
      <c r="BK720" s="216">
        <f t="shared" si="19"/>
        <v>0</v>
      </c>
      <c r="BL720" s="18" t="s">
        <v>269</v>
      </c>
      <c r="BM720" s="215" t="s">
        <v>1193</v>
      </c>
    </row>
    <row r="721" spans="1:65" s="2" customFormat="1" ht="24" customHeight="1">
      <c r="A721" s="35"/>
      <c r="B721" s="36"/>
      <c r="C721" s="265" t="s">
        <v>1194</v>
      </c>
      <c r="D721" s="265" t="s">
        <v>420</v>
      </c>
      <c r="E721" s="266" t="s">
        <v>1195</v>
      </c>
      <c r="F721" s="267" t="s">
        <v>1196</v>
      </c>
      <c r="G721" s="268" t="s">
        <v>395</v>
      </c>
      <c r="H721" s="269">
        <v>3</v>
      </c>
      <c r="I721" s="270"/>
      <c r="J721" s="271">
        <f t="shared" si="10"/>
        <v>0</v>
      </c>
      <c r="K721" s="267" t="s">
        <v>467</v>
      </c>
      <c r="L721" s="272"/>
      <c r="M721" s="273" t="s">
        <v>1</v>
      </c>
      <c r="N721" s="274" t="s">
        <v>43</v>
      </c>
      <c r="O721" s="72"/>
      <c r="P721" s="213">
        <f t="shared" si="11"/>
        <v>0</v>
      </c>
      <c r="Q721" s="213">
        <v>0</v>
      </c>
      <c r="R721" s="213">
        <f t="shared" si="12"/>
        <v>0</v>
      </c>
      <c r="S721" s="213">
        <v>0</v>
      </c>
      <c r="T721" s="214">
        <f t="shared" si="13"/>
        <v>0</v>
      </c>
      <c r="U721" s="35"/>
      <c r="V721" s="35"/>
      <c r="W721" s="35"/>
      <c r="X721" s="35"/>
      <c r="Y721" s="35"/>
      <c r="Z721" s="35"/>
      <c r="AA721" s="35"/>
      <c r="AB721" s="35"/>
      <c r="AC721" s="35"/>
      <c r="AD721" s="35"/>
      <c r="AE721" s="35"/>
      <c r="AR721" s="215" t="s">
        <v>381</v>
      </c>
      <c r="AT721" s="215" t="s">
        <v>420</v>
      </c>
      <c r="AU721" s="215" t="s">
        <v>88</v>
      </c>
      <c r="AY721" s="18" t="s">
        <v>164</v>
      </c>
      <c r="BE721" s="216">
        <f t="shared" si="14"/>
        <v>0</v>
      </c>
      <c r="BF721" s="216">
        <f t="shared" si="15"/>
        <v>0</v>
      </c>
      <c r="BG721" s="216">
        <f t="shared" si="16"/>
        <v>0</v>
      </c>
      <c r="BH721" s="216">
        <f t="shared" si="17"/>
        <v>0</v>
      </c>
      <c r="BI721" s="216">
        <f t="shared" si="18"/>
        <v>0</v>
      </c>
      <c r="BJ721" s="18" t="s">
        <v>86</v>
      </c>
      <c r="BK721" s="216">
        <f t="shared" si="19"/>
        <v>0</v>
      </c>
      <c r="BL721" s="18" t="s">
        <v>269</v>
      </c>
      <c r="BM721" s="215" t="s">
        <v>1197</v>
      </c>
    </row>
    <row r="722" spans="1:65" s="2" customFormat="1" ht="24" customHeight="1">
      <c r="A722" s="35"/>
      <c r="B722" s="36"/>
      <c r="C722" s="265" t="s">
        <v>1198</v>
      </c>
      <c r="D722" s="265" t="s">
        <v>420</v>
      </c>
      <c r="E722" s="266" t="s">
        <v>1199</v>
      </c>
      <c r="F722" s="267" t="s">
        <v>1200</v>
      </c>
      <c r="G722" s="268" t="s">
        <v>395</v>
      </c>
      <c r="H722" s="269">
        <v>2</v>
      </c>
      <c r="I722" s="270"/>
      <c r="J722" s="271">
        <f t="shared" si="10"/>
        <v>0</v>
      </c>
      <c r="K722" s="267" t="s">
        <v>467</v>
      </c>
      <c r="L722" s="272"/>
      <c r="M722" s="273" t="s">
        <v>1</v>
      </c>
      <c r="N722" s="274" t="s">
        <v>43</v>
      </c>
      <c r="O722" s="72"/>
      <c r="P722" s="213">
        <f t="shared" si="11"/>
        <v>0</v>
      </c>
      <c r="Q722" s="213">
        <v>0</v>
      </c>
      <c r="R722" s="213">
        <f t="shared" si="12"/>
        <v>0</v>
      </c>
      <c r="S722" s="213">
        <v>0</v>
      </c>
      <c r="T722" s="214">
        <f t="shared" si="13"/>
        <v>0</v>
      </c>
      <c r="U722" s="35"/>
      <c r="V722" s="35"/>
      <c r="W722" s="35"/>
      <c r="X722" s="35"/>
      <c r="Y722" s="35"/>
      <c r="Z722" s="35"/>
      <c r="AA722" s="35"/>
      <c r="AB722" s="35"/>
      <c r="AC722" s="35"/>
      <c r="AD722" s="35"/>
      <c r="AE722" s="35"/>
      <c r="AR722" s="215" t="s">
        <v>381</v>
      </c>
      <c r="AT722" s="215" t="s">
        <v>420</v>
      </c>
      <c r="AU722" s="215" t="s">
        <v>88</v>
      </c>
      <c r="AY722" s="18" t="s">
        <v>164</v>
      </c>
      <c r="BE722" s="216">
        <f t="shared" si="14"/>
        <v>0</v>
      </c>
      <c r="BF722" s="216">
        <f t="shared" si="15"/>
        <v>0</v>
      </c>
      <c r="BG722" s="216">
        <f t="shared" si="16"/>
        <v>0</v>
      </c>
      <c r="BH722" s="216">
        <f t="shared" si="17"/>
        <v>0</v>
      </c>
      <c r="BI722" s="216">
        <f t="shared" si="18"/>
        <v>0</v>
      </c>
      <c r="BJ722" s="18" t="s">
        <v>86</v>
      </c>
      <c r="BK722" s="216">
        <f t="shared" si="19"/>
        <v>0</v>
      </c>
      <c r="BL722" s="18" t="s">
        <v>269</v>
      </c>
      <c r="BM722" s="215" t="s">
        <v>1201</v>
      </c>
    </row>
    <row r="723" spans="1:65" s="2" customFormat="1" ht="16.5" customHeight="1">
      <c r="A723" s="35"/>
      <c r="B723" s="36"/>
      <c r="C723" s="204" t="s">
        <v>1202</v>
      </c>
      <c r="D723" s="204" t="s">
        <v>166</v>
      </c>
      <c r="E723" s="205" t="s">
        <v>1203</v>
      </c>
      <c r="F723" s="206" t="s">
        <v>1204</v>
      </c>
      <c r="G723" s="207" t="s">
        <v>395</v>
      </c>
      <c r="H723" s="208">
        <v>3</v>
      </c>
      <c r="I723" s="209"/>
      <c r="J723" s="210">
        <f t="shared" si="10"/>
        <v>0</v>
      </c>
      <c r="K723" s="206" t="s">
        <v>170</v>
      </c>
      <c r="L723" s="40"/>
      <c r="M723" s="211" t="s">
        <v>1</v>
      </c>
      <c r="N723" s="212" t="s">
        <v>43</v>
      </c>
      <c r="O723" s="72"/>
      <c r="P723" s="213">
        <f t="shared" si="11"/>
        <v>0</v>
      </c>
      <c r="Q723" s="213">
        <v>0</v>
      </c>
      <c r="R723" s="213">
        <f t="shared" si="12"/>
        <v>0</v>
      </c>
      <c r="S723" s="213">
        <v>0</v>
      </c>
      <c r="T723" s="214">
        <f t="shared" si="13"/>
        <v>0</v>
      </c>
      <c r="U723" s="35"/>
      <c r="V723" s="35"/>
      <c r="W723" s="35"/>
      <c r="X723" s="35"/>
      <c r="Y723" s="35"/>
      <c r="Z723" s="35"/>
      <c r="AA723" s="35"/>
      <c r="AB723" s="35"/>
      <c r="AC723" s="35"/>
      <c r="AD723" s="35"/>
      <c r="AE723" s="35"/>
      <c r="AR723" s="215" t="s">
        <v>269</v>
      </c>
      <c r="AT723" s="215" t="s">
        <v>166</v>
      </c>
      <c r="AU723" s="215" t="s">
        <v>88</v>
      </c>
      <c r="AY723" s="18" t="s">
        <v>164</v>
      </c>
      <c r="BE723" s="216">
        <f t="shared" si="14"/>
        <v>0</v>
      </c>
      <c r="BF723" s="216">
        <f t="shared" si="15"/>
        <v>0</v>
      </c>
      <c r="BG723" s="216">
        <f t="shared" si="16"/>
        <v>0</v>
      </c>
      <c r="BH723" s="216">
        <f t="shared" si="17"/>
        <v>0</v>
      </c>
      <c r="BI723" s="216">
        <f t="shared" si="18"/>
        <v>0</v>
      </c>
      <c r="BJ723" s="18" t="s">
        <v>86</v>
      </c>
      <c r="BK723" s="216">
        <f t="shared" si="19"/>
        <v>0</v>
      </c>
      <c r="BL723" s="18" t="s">
        <v>269</v>
      </c>
      <c r="BM723" s="215" t="s">
        <v>1205</v>
      </c>
    </row>
    <row r="724" spans="1:65" s="2" customFormat="1" ht="16.5" customHeight="1">
      <c r="A724" s="35"/>
      <c r="B724" s="36"/>
      <c r="C724" s="265" t="s">
        <v>1206</v>
      </c>
      <c r="D724" s="265" t="s">
        <v>420</v>
      </c>
      <c r="E724" s="266" t="s">
        <v>1207</v>
      </c>
      <c r="F724" s="267" t="s">
        <v>1208</v>
      </c>
      <c r="G724" s="268" t="s">
        <v>395</v>
      </c>
      <c r="H724" s="269">
        <v>2</v>
      </c>
      <c r="I724" s="270"/>
      <c r="J724" s="271">
        <f t="shared" si="10"/>
        <v>0</v>
      </c>
      <c r="K724" s="267" t="s">
        <v>467</v>
      </c>
      <c r="L724" s="272"/>
      <c r="M724" s="273" t="s">
        <v>1</v>
      </c>
      <c r="N724" s="274" t="s">
        <v>43</v>
      </c>
      <c r="O724" s="72"/>
      <c r="P724" s="213">
        <f t="shared" si="11"/>
        <v>0</v>
      </c>
      <c r="Q724" s="213">
        <v>0</v>
      </c>
      <c r="R724" s="213">
        <f t="shared" si="12"/>
        <v>0</v>
      </c>
      <c r="S724" s="213">
        <v>0</v>
      </c>
      <c r="T724" s="214">
        <f t="shared" si="13"/>
        <v>0</v>
      </c>
      <c r="U724" s="35"/>
      <c r="V724" s="35"/>
      <c r="W724" s="35"/>
      <c r="X724" s="35"/>
      <c r="Y724" s="35"/>
      <c r="Z724" s="35"/>
      <c r="AA724" s="35"/>
      <c r="AB724" s="35"/>
      <c r="AC724" s="35"/>
      <c r="AD724" s="35"/>
      <c r="AE724" s="35"/>
      <c r="AR724" s="215" t="s">
        <v>381</v>
      </c>
      <c r="AT724" s="215" t="s">
        <v>420</v>
      </c>
      <c r="AU724" s="215" t="s">
        <v>88</v>
      </c>
      <c r="AY724" s="18" t="s">
        <v>164</v>
      </c>
      <c r="BE724" s="216">
        <f t="shared" si="14"/>
        <v>0</v>
      </c>
      <c r="BF724" s="216">
        <f t="shared" si="15"/>
        <v>0</v>
      </c>
      <c r="BG724" s="216">
        <f t="shared" si="16"/>
        <v>0</v>
      </c>
      <c r="BH724" s="216">
        <f t="shared" si="17"/>
        <v>0</v>
      </c>
      <c r="BI724" s="216">
        <f t="shared" si="18"/>
        <v>0</v>
      </c>
      <c r="BJ724" s="18" t="s">
        <v>86</v>
      </c>
      <c r="BK724" s="216">
        <f t="shared" si="19"/>
        <v>0</v>
      </c>
      <c r="BL724" s="18" t="s">
        <v>269</v>
      </c>
      <c r="BM724" s="215" t="s">
        <v>1209</v>
      </c>
    </row>
    <row r="725" spans="1:65" s="2" customFormat="1" ht="24" customHeight="1">
      <c r="A725" s="35"/>
      <c r="B725" s="36"/>
      <c r="C725" s="265" t="s">
        <v>1210</v>
      </c>
      <c r="D725" s="265" t="s">
        <v>420</v>
      </c>
      <c r="E725" s="266" t="s">
        <v>1211</v>
      </c>
      <c r="F725" s="267" t="s">
        <v>1212</v>
      </c>
      <c r="G725" s="268" t="s">
        <v>395</v>
      </c>
      <c r="H725" s="269">
        <v>1</v>
      </c>
      <c r="I725" s="270"/>
      <c r="J725" s="271">
        <f t="shared" si="10"/>
        <v>0</v>
      </c>
      <c r="K725" s="267" t="s">
        <v>467</v>
      </c>
      <c r="L725" s="272"/>
      <c r="M725" s="273" t="s">
        <v>1</v>
      </c>
      <c r="N725" s="274" t="s">
        <v>43</v>
      </c>
      <c r="O725" s="72"/>
      <c r="P725" s="213">
        <f t="shared" si="11"/>
        <v>0</v>
      </c>
      <c r="Q725" s="213">
        <v>0</v>
      </c>
      <c r="R725" s="213">
        <f t="shared" si="12"/>
        <v>0</v>
      </c>
      <c r="S725" s="213">
        <v>0</v>
      </c>
      <c r="T725" s="214">
        <f t="shared" si="13"/>
        <v>0</v>
      </c>
      <c r="U725" s="35"/>
      <c r="V725" s="35"/>
      <c r="W725" s="35"/>
      <c r="X725" s="35"/>
      <c r="Y725" s="35"/>
      <c r="Z725" s="35"/>
      <c r="AA725" s="35"/>
      <c r="AB725" s="35"/>
      <c r="AC725" s="35"/>
      <c r="AD725" s="35"/>
      <c r="AE725" s="35"/>
      <c r="AR725" s="215" t="s">
        <v>381</v>
      </c>
      <c r="AT725" s="215" t="s">
        <v>420</v>
      </c>
      <c r="AU725" s="215" t="s">
        <v>88</v>
      </c>
      <c r="AY725" s="18" t="s">
        <v>164</v>
      </c>
      <c r="BE725" s="216">
        <f t="shared" si="14"/>
        <v>0</v>
      </c>
      <c r="BF725" s="216">
        <f t="shared" si="15"/>
        <v>0</v>
      </c>
      <c r="BG725" s="216">
        <f t="shared" si="16"/>
        <v>0</v>
      </c>
      <c r="BH725" s="216">
        <f t="shared" si="17"/>
        <v>0</v>
      </c>
      <c r="BI725" s="216">
        <f t="shared" si="18"/>
        <v>0</v>
      </c>
      <c r="BJ725" s="18" t="s">
        <v>86</v>
      </c>
      <c r="BK725" s="216">
        <f t="shared" si="19"/>
        <v>0</v>
      </c>
      <c r="BL725" s="18" t="s">
        <v>269</v>
      </c>
      <c r="BM725" s="215" t="s">
        <v>1213</v>
      </c>
    </row>
    <row r="726" spans="1:65" s="2" customFormat="1" ht="36" customHeight="1">
      <c r="A726" s="35"/>
      <c r="B726" s="36"/>
      <c r="C726" s="204" t="s">
        <v>1214</v>
      </c>
      <c r="D726" s="204" t="s">
        <v>166</v>
      </c>
      <c r="E726" s="205" t="s">
        <v>1215</v>
      </c>
      <c r="F726" s="206" t="s">
        <v>1216</v>
      </c>
      <c r="G726" s="207" t="s">
        <v>243</v>
      </c>
      <c r="H726" s="208">
        <v>1.2749999999999999</v>
      </c>
      <c r="I726" s="209"/>
      <c r="J726" s="210">
        <f t="shared" si="10"/>
        <v>0</v>
      </c>
      <c r="K726" s="206" t="s">
        <v>170</v>
      </c>
      <c r="L726" s="40"/>
      <c r="M726" s="211" t="s">
        <v>1</v>
      </c>
      <c r="N726" s="212" t="s">
        <v>43</v>
      </c>
      <c r="O726" s="72"/>
      <c r="P726" s="213">
        <f t="shared" si="11"/>
        <v>0</v>
      </c>
      <c r="Q726" s="213">
        <v>0</v>
      </c>
      <c r="R726" s="213">
        <f t="shared" si="12"/>
        <v>0</v>
      </c>
      <c r="S726" s="213">
        <v>0</v>
      </c>
      <c r="T726" s="214">
        <f t="shared" si="13"/>
        <v>0</v>
      </c>
      <c r="U726" s="35"/>
      <c r="V726" s="35"/>
      <c r="W726" s="35"/>
      <c r="X726" s="35"/>
      <c r="Y726" s="35"/>
      <c r="Z726" s="35"/>
      <c r="AA726" s="35"/>
      <c r="AB726" s="35"/>
      <c r="AC726" s="35"/>
      <c r="AD726" s="35"/>
      <c r="AE726" s="35"/>
      <c r="AR726" s="215" t="s">
        <v>269</v>
      </c>
      <c r="AT726" s="215" t="s">
        <v>166</v>
      </c>
      <c r="AU726" s="215" t="s">
        <v>88</v>
      </c>
      <c r="AY726" s="18" t="s">
        <v>164</v>
      </c>
      <c r="BE726" s="216">
        <f t="shared" si="14"/>
        <v>0</v>
      </c>
      <c r="BF726" s="216">
        <f t="shared" si="15"/>
        <v>0</v>
      </c>
      <c r="BG726" s="216">
        <f t="shared" si="16"/>
        <v>0</v>
      </c>
      <c r="BH726" s="216">
        <f t="shared" si="17"/>
        <v>0</v>
      </c>
      <c r="BI726" s="216">
        <f t="shared" si="18"/>
        <v>0</v>
      </c>
      <c r="BJ726" s="18" t="s">
        <v>86</v>
      </c>
      <c r="BK726" s="216">
        <f t="shared" si="19"/>
        <v>0</v>
      </c>
      <c r="BL726" s="18" t="s">
        <v>269</v>
      </c>
      <c r="BM726" s="215" t="s">
        <v>1217</v>
      </c>
    </row>
    <row r="727" spans="1:65" s="2" customFormat="1" ht="107.25">
      <c r="A727" s="35"/>
      <c r="B727" s="36"/>
      <c r="C727" s="37"/>
      <c r="D727" s="217" t="s">
        <v>173</v>
      </c>
      <c r="E727" s="37"/>
      <c r="F727" s="218" t="s">
        <v>1218</v>
      </c>
      <c r="G727" s="37"/>
      <c r="H727" s="37"/>
      <c r="I727" s="116"/>
      <c r="J727" s="37"/>
      <c r="K727" s="37"/>
      <c r="L727" s="40"/>
      <c r="M727" s="219"/>
      <c r="N727" s="220"/>
      <c r="O727" s="72"/>
      <c r="P727" s="72"/>
      <c r="Q727" s="72"/>
      <c r="R727" s="72"/>
      <c r="S727" s="72"/>
      <c r="T727" s="73"/>
      <c r="U727" s="35"/>
      <c r="V727" s="35"/>
      <c r="W727" s="35"/>
      <c r="X727" s="35"/>
      <c r="Y727" s="35"/>
      <c r="Z727" s="35"/>
      <c r="AA727" s="35"/>
      <c r="AB727" s="35"/>
      <c r="AC727" s="35"/>
      <c r="AD727" s="35"/>
      <c r="AE727" s="35"/>
      <c r="AT727" s="18" t="s">
        <v>173</v>
      </c>
      <c r="AU727" s="18" t="s">
        <v>88</v>
      </c>
    </row>
    <row r="728" spans="1:65" s="2" customFormat="1" ht="48" customHeight="1">
      <c r="A728" s="35"/>
      <c r="B728" s="36"/>
      <c r="C728" s="204" t="s">
        <v>1219</v>
      </c>
      <c r="D728" s="204" t="s">
        <v>166</v>
      </c>
      <c r="E728" s="205" t="s">
        <v>1220</v>
      </c>
      <c r="F728" s="206" t="s">
        <v>1221</v>
      </c>
      <c r="G728" s="207" t="s">
        <v>243</v>
      </c>
      <c r="H728" s="208">
        <v>1.2749999999999999</v>
      </c>
      <c r="I728" s="209"/>
      <c r="J728" s="210">
        <f>ROUND(I728*H728,2)</f>
        <v>0</v>
      </c>
      <c r="K728" s="206" t="s">
        <v>170</v>
      </c>
      <c r="L728" s="40"/>
      <c r="M728" s="211" t="s">
        <v>1</v>
      </c>
      <c r="N728" s="212" t="s">
        <v>43</v>
      </c>
      <c r="O728" s="72"/>
      <c r="P728" s="213">
        <f>O728*H728</f>
        <v>0</v>
      </c>
      <c r="Q728" s="213">
        <v>0</v>
      </c>
      <c r="R728" s="213">
        <f>Q728*H728</f>
        <v>0</v>
      </c>
      <c r="S728" s="213">
        <v>0</v>
      </c>
      <c r="T728" s="214">
        <f>S728*H728</f>
        <v>0</v>
      </c>
      <c r="U728" s="35"/>
      <c r="V728" s="35"/>
      <c r="W728" s="35"/>
      <c r="X728" s="35"/>
      <c r="Y728" s="35"/>
      <c r="Z728" s="35"/>
      <c r="AA728" s="35"/>
      <c r="AB728" s="35"/>
      <c r="AC728" s="35"/>
      <c r="AD728" s="35"/>
      <c r="AE728" s="35"/>
      <c r="AR728" s="215" t="s">
        <v>269</v>
      </c>
      <c r="AT728" s="215" t="s">
        <v>166</v>
      </c>
      <c r="AU728" s="215" t="s">
        <v>88</v>
      </c>
      <c r="AY728" s="18" t="s">
        <v>164</v>
      </c>
      <c r="BE728" s="216">
        <f>IF(N728="základní",J728,0)</f>
        <v>0</v>
      </c>
      <c r="BF728" s="216">
        <f>IF(N728="snížená",J728,0)</f>
        <v>0</v>
      </c>
      <c r="BG728" s="216">
        <f>IF(N728="zákl. přenesená",J728,0)</f>
        <v>0</v>
      </c>
      <c r="BH728" s="216">
        <f>IF(N728="sníž. přenesená",J728,0)</f>
        <v>0</v>
      </c>
      <c r="BI728" s="216">
        <f>IF(N728="nulová",J728,0)</f>
        <v>0</v>
      </c>
      <c r="BJ728" s="18" t="s">
        <v>86</v>
      </c>
      <c r="BK728" s="216">
        <f>ROUND(I728*H728,2)</f>
        <v>0</v>
      </c>
      <c r="BL728" s="18" t="s">
        <v>269</v>
      </c>
      <c r="BM728" s="215" t="s">
        <v>1222</v>
      </c>
    </row>
    <row r="729" spans="1:65" s="2" customFormat="1" ht="107.25">
      <c r="A729" s="35"/>
      <c r="B729" s="36"/>
      <c r="C729" s="37"/>
      <c r="D729" s="217" t="s">
        <v>173</v>
      </c>
      <c r="E729" s="37"/>
      <c r="F729" s="218" t="s">
        <v>1218</v>
      </c>
      <c r="G729" s="37"/>
      <c r="H729" s="37"/>
      <c r="I729" s="116"/>
      <c r="J729" s="37"/>
      <c r="K729" s="37"/>
      <c r="L729" s="40"/>
      <c r="M729" s="219"/>
      <c r="N729" s="220"/>
      <c r="O729" s="72"/>
      <c r="P729" s="72"/>
      <c r="Q729" s="72"/>
      <c r="R729" s="72"/>
      <c r="S729" s="72"/>
      <c r="T729" s="73"/>
      <c r="U729" s="35"/>
      <c r="V729" s="35"/>
      <c r="W729" s="35"/>
      <c r="X729" s="35"/>
      <c r="Y729" s="35"/>
      <c r="Z729" s="35"/>
      <c r="AA729" s="35"/>
      <c r="AB729" s="35"/>
      <c r="AC729" s="35"/>
      <c r="AD729" s="35"/>
      <c r="AE729" s="35"/>
      <c r="AT729" s="18" t="s">
        <v>173</v>
      </c>
      <c r="AU729" s="18" t="s">
        <v>88</v>
      </c>
    </row>
    <row r="730" spans="1:65" s="12" customFormat="1" ht="22.9" customHeight="1">
      <c r="B730" s="188"/>
      <c r="C730" s="189"/>
      <c r="D730" s="190" t="s">
        <v>77</v>
      </c>
      <c r="E730" s="202" t="s">
        <v>1223</v>
      </c>
      <c r="F730" s="202" t="s">
        <v>1224</v>
      </c>
      <c r="G730" s="189"/>
      <c r="H730" s="189"/>
      <c r="I730" s="192"/>
      <c r="J730" s="203">
        <f>BK730</f>
        <v>0</v>
      </c>
      <c r="K730" s="189"/>
      <c r="L730" s="194"/>
      <c r="M730" s="195"/>
      <c r="N730" s="196"/>
      <c r="O730" s="196"/>
      <c r="P730" s="197">
        <f>SUM(P731:P746)</f>
        <v>0</v>
      </c>
      <c r="Q730" s="196"/>
      <c r="R730" s="197">
        <f>SUM(R731:R746)</f>
        <v>0.15528</v>
      </c>
      <c r="S730" s="196"/>
      <c r="T730" s="198">
        <f>SUM(T731:T746)</f>
        <v>0</v>
      </c>
      <c r="AR730" s="199" t="s">
        <v>88</v>
      </c>
      <c r="AT730" s="200" t="s">
        <v>77</v>
      </c>
      <c r="AU730" s="200" t="s">
        <v>86</v>
      </c>
      <c r="AY730" s="199" t="s">
        <v>164</v>
      </c>
      <c r="BK730" s="201">
        <f>SUM(BK731:BK746)</f>
        <v>0</v>
      </c>
    </row>
    <row r="731" spans="1:65" s="2" customFormat="1" ht="24" customHeight="1">
      <c r="A731" s="35"/>
      <c r="B731" s="36"/>
      <c r="C731" s="204" t="s">
        <v>1225</v>
      </c>
      <c r="D731" s="204" t="s">
        <v>166</v>
      </c>
      <c r="E731" s="205" t="s">
        <v>1226</v>
      </c>
      <c r="F731" s="206" t="s">
        <v>1227</v>
      </c>
      <c r="G731" s="207" t="s">
        <v>255</v>
      </c>
      <c r="H731" s="208">
        <v>1.44</v>
      </c>
      <c r="I731" s="209"/>
      <c r="J731" s="210">
        <f>ROUND(I731*H731,2)</f>
        <v>0</v>
      </c>
      <c r="K731" s="206" t="s">
        <v>170</v>
      </c>
      <c r="L731" s="40"/>
      <c r="M731" s="211" t="s">
        <v>1</v>
      </c>
      <c r="N731" s="212" t="s">
        <v>43</v>
      </c>
      <c r="O731" s="72"/>
      <c r="P731" s="213">
        <f>O731*H731</f>
        <v>0</v>
      </c>
      <c r="Q731" s="213">
        <v>0</v>
      </c>
      <c r="R731" s="213">
        <f>Q731*H731</f>
        <v>0</v>
      </c>
      <c r="S731" s="213">
        <v>0</v>
      </c>
      <c r="T731" s="214">
        <f>S731*H731</f>
        <v>0</v>
      </c>
      <c r="U731" s="35"/>
      <c r="V731" s="35"/>
      <c r="W731" s="35"/>
      <c r="X731" s="35"/>
      <c r="Y731" s="35"/>
      <c r="Z731" s="35"/>
      <c r="AA731" s="35"/>
      <c r="AB731" s="35"/>
      <c r="AC731" s="35"/>
      <c r="AD731" s="35"/>
      <c r="AE731" s="35"/>
      <c r="AR731" s="215" t="s">
        <v>269</v>
      </c>
      <c r="AT731" s="215" t="s">
        <v>166</v>
      </c>
      <c r="AU731" s="215" t="s">
        <v>88</v>
      </c>
      <c r="AY731" s="18" t="s">
        <v>164</v>
      </c>
      <c r="BE731" s="216">
        <f>IF(N731="základní",J731,0)</f>
        <v>0</v>
      </c>
      <c r="BF731" s="216">
        <f>IF(N731="snížená",J731,0)</f>
        <v>0</v>
      </c>
      <c r="BG731" s="216">
        <f>IF(N731="zákl. přenesená",J731,0)</f>
        <v>0</v>
      </c>
      <c r="BH731" s="216">
        <f>IF(N731="sníž. přenesená",J731,0)</f>
        <v>0</v>
      </c>
      <c r="BI731" s="216">
        <f>IF(N731="nulová",J731,0)</f>
        <v>0</v>
      </c>
      <c r="BJ731" s="18" t="s">
        <v>86</v>
      </c>
      <c r="BK731" s="216">
        <f>ROUND(I731*H731,2)</f>
        <v>0</v>
      </c>
      <c r="BL731" s="18" t="s">
        <v>269</v>
      </c>
      <c r="BM731" s="215" t="s">
        <v>1228</v>
      </c>
    </row>
    <row r="732" spans="1:65" s="2" customFormat="1" ht="58.5">
      <c r="A732" s="35"/>
      <c r="B732" s="36"/>
      <c r="C732" s="37"/>
      <c r="D732" s="217" t="s">
        <v>173</v>
      </c>
      <c r="E732" s="37"/>
      <c r="F732" s="218" t="s">
        <v>1229</v>
      </c>
      <c r="G732" s="37"/>
      <c r="H732" s="37"/>
      <c r="I732" s="116"/>
      <c r="J732" s="37"/>
      <c r="K732" s="37"/>
      <c r="L732" s="40"/>
      <c r="M732" s="219"/>
      <c r="N732" s="220"/>
      <c r="O732" s="72"/>
      <c r="P732" s="72"/>
      <c r="Q732" s="72"/>
      <c r="R732" s="72"/>
      <c r="S732" s="72"/>
      <c r="T732" s="73"/>
      <c r="U732" s="35"/>
      <c r="V732" s="35"/>
      <c r="W732" s="35"/>
      <c r="X732" s="35"/>
      <c r="Y732" s="35"/>
      <c r="Z732" s="35"/>
      <c r="AA732" s="35"/>
      <c r="AB732" s="35"/>
      <c r="AC732" s="35"/>
      <c r="AD732" s="35"/>
      <c r="AE732" s="35"/>
      <c r="AT732" s="18" t="s">
        <v>173</v>
      </c>
      <c r="AU732" s="18" t="s">
        <v>88</v>
      </c>
    </row>
    <row r="733" spans="1:65" s="13" customFormat="1" ht="11.25">
      <c r="B733" s="221"/>
      <c r="C733" s="222"/>
      <c r="D733" s="217" t="s">
        <v>175</v>
      </c>
      <c r="E733" s="223" t="s">
        <v>1</v>
      </c>
      <c r="F733" s="224" t="s">
        <v>1230</v>
      </c>
      <c r="G733" s="222"/>
      <c r="H733" s="225">
        <v>1.44</v>
      </c>
      <c r="I733" s="226"/>
      <c r="J733" s="222"/>
      <c r="K733" s="222"/>
      <c r="L733" s="227"/>
      <c r="M733" s="228"/>
      <c r="N733" s="229"/>
      <c r="O733" s="229"/>
      <c r="P733" s="229"/>
      <c r="Q733" s="229"/>
      <c r="R733" s="229"/>
      <c r="S733" s="229"/>
      <c r="T733" s="230"/>
      <c r="AT733" s="231" t="s">
        <v>175</v>
      </c>
      <c r="AU733" s="231" t="s">
        <v>88</v>
      </c>
      <c r="AV733" s="13" t="s">
        <v>88</v>
      </c>
      <c r="AW733" s="13" t="s">
        <v>33</v>
      </c>
      <c r="AX733" s="13" t="s">
        <v>86</v>
      </c>
      <c r="AY733" s="231" t="s">
        <v>164</v>
      </c>
    </row>
    <row r="734" spans="1:65" s="2" customFormat="1" ht="24" customHeight="1">
      <c r="A734" s="35"/>
      <c r="B734" s="36"/>
      <c r="C734" s="265" t="s">
        <v>1231</v>
      </c>
      <c r="D734" s="265" t="s">
        <v>420</v>
      </c>
      <c r="E734" s="266" t="s">
        <v>1232</v>
      </c>
      <c r="F734" s="267" t="s">
        <v>1233</v>
      </c>
      <c r="G734" s="268" t="s">
        <v>255</v>
      </c>
      <c r="H734" s="269">
        <v>1.44</v>
      </c>
      <c r="I734" s="270"/>
      <c r="J734" s="271">
        <f>ROUND(I734*H734,2)</f>
        <v>0</v>
      </c>
      <c r="K734" s="267" t="s">
        <v>170</v>
      </c>
      <c r="L734" s="272"/>
      <c r="M734" s="273" t="s">
        <v>1</v>
      </c>
      <c r="N734" s="274" t="s">
        <v>43</v>
      </c>
      <c r="O734" s="72"/>
      <c r="P734" s="213">
        <f>O734*H734</f>
        <v>0</v>
      </c>
      <c r="Q734" s="213">
        <v>3.0000000000000001E-3</v>
      </c>
      <c r="R734" s="213">
        <f>Q734*H734</f>
        <v>4.3200000000000001E-3</v>
      </c>
      <c r="S734" s="213">
        <v>0</v>
      </c>
      <c r="T734" s="214">
        <f>S734*H734</f>
        <v>0</v>
      </c>
      <c r="U734" s="35"/>
      <c r="V734" s="35"/>
      <c r="W734" s="35"/>
      <c r="X734" s="35"/>
      <c r="Y734" s="35"/>
      <c r="Z734" s="35"/>
      <c r="AA734" s="35"/>
      <c r="AB734" s="35"/>
      <c r="AC734" s="35"/>
      <c r="AD734" s="35"/>
      <c r="AE734" s="35"/>
      <c r="AR734" s="215" t="s">
        <v>381</v>
      </c>
      <c r="AT734" s="215" t="s">
        <v>420</v>
      </c>
      <c r="AU734" s="215" t="s">
        <v>88</v>
      </c>
      <c r="AY734" s="18" t="s">
        <v>164</v>
      </c>
      <c r="BE734" s="216">
        <f>IF(N734="základní",J734,0)</f>
        <v>0</v>
      </c>
      <c r="BF734" s="216">
        <f>IF(N734="snížená",J734,0)</f>
        <v>0</v>
      </c>
      <c r="BG734" s="216">
        <f>IF(N734="zákl. přenesená",J734,0)</f>
        <v>0</v>
      </c>
      <c r="BH734" s="216">
        <f>IF(N734="sníž. přenesená",J734,0)</f>
        <v>0</v>
      </c>
      <c r="BI734" s="216">
        <f>IF(N734="nulová",J734,0)</f>
        <v>0</v>
      </c>
      <c r="BJ734" s="18" t="s">
        <v>86</v>
      </c>
      <c r="BK734" s="216">
        <f>ROUND(I734*H734,2)</f>
        <v>0</v>
      </c>
      <c r="BL734" s="18" t="s">
        <v>269</v>
      </c>
      <c r="BM734" s="215" t="s">
        <v>1234</v>
      </c>
    </row>
    <row r="735" spans="1:65" s="2" customFormat="1" ht="24" customHeight="1">
      <c r="A735" s="35"/>
      <c r="B735" s="36"/>
      <c r="C735" s="204" t="s">
        <v>1235</v>
      </c>
      <c r="D735" s="204" t="s">
        <v>166</v>
      </c>
      <c r="E735" s="205" t="s">
        <v>1236</v>
      </c>
      <c r="F735" s="206" t="s">
        <v>1237</v>
      </c>
      <c r="G735" s="207" t="s">
        <v>262</v>
      </c>
      <c r="H735" s="208">
        <v>4.8</v>
      </c>
      <c r="I735" s="209"/>
      <c r="J735" s="210">
        <f>ROUND(I735*H735,2)</f>
        <v>0</v>
      </c>
      <c r="K735" s="206" t="s">
        <v>170</v>
      </c>
      <c r="L735" s="40"/>
      <c r="M735" s="211" t="s">
        <v>1</v>
      </c>
      <c r="N735" s="212" t="s">
        <v>43</v>
      </c>
      <c r="O735" s="72"/>
      <c r="P735" s="213">
        <f>O735*H735</f>
        <v>0</v>
      </c>
      <c r="Q735" s="213">
        <v>0</v>
      </c>
      <c r="R735" s="213">
        <f>Q735*H735</f>
        <v>0</v>
      </c>
      <c r="S735" s="213">
        <v>0</v>
      </c>
      <c r="T735" s="214">
        <f>S735*H735</f>
        <v>0</v>
      </c>
      <c r="U735" s="35"/>
      <c r="V735" s="35"/>
      <c r="W735" s="35"/>
      <c r="X735" s="35"/>
      <c r="Y735" s="35"/>
      <c r="Z735" s="35"/>
      <c r="AA735" s="35"/>
      <c r="AB735" s="35"/>
      <c r="AC735" s="35"/>
      <c r="AD735" s="35"/>
      <c r="AE735" s="35"/>
      <c r="AR735" s="215" t="s">
        <v>269</v>
      </c>
      <c r="AT735" s="215" t="s">
        <v>166</v>
      </c>
      <c r="AU735" s="215" t="s">
        <v>88</v>
      </c>
      <c r="AY735" s="18" t="s">
        <v>164</v>
      </c>
      <c r="BE735" s="216">
        <f>IF(N735="základní",J735,0)</f>
        <v>0</v>
      </c>
      <c r="BF735" s="216">
        <f>IF(N735="snížená",J735,0)</f>
        <v>0</v>
      </c>
      <c r="BG735" s="216">
        <f>IF(N735="zákl. přenesená",J735,0)</f>
        <v>0</v>
      </c>
      <c r="BH735" s="216">
        <f>IF(N735="sníž. přenesená",J735,0)</f>
        <v>0</v>
      </c>
      <c r="BI735" s="216">
        <f>IF(N735="nulová",J735,0)</f>
        <v>0</v>
      </c>
      <c r="BJ735" s="18" t="s">
        <v>86</v>
      </c>
      <c r="BK735" s="216">
        <f>ROUND(I735*H735,2)</f>
        <v>0</v>
      </c>
      <c r="BL735" s="18" t="s">
        <v>269</v>
      </c>
      <c r="BM735" s="215" t="s">
        <v>1238</v>
      </c>
    </row>
    <row r="736" spans="1:65" s="2" customFormat="1" ht="58.5">
      <c r="A736" s="35"/>
      <c r="B736" s="36"/>
      <c r="C736" s="37"/>
      <c r="D736" s="217" t="s">
        <v>173</v>
      </c>
      <c r="E736" s="37"/>
      <c r="F736" s="218" t="s">
        <v>1229</v>
      </c>
      <c r="G736" s="37"/>
      <c r="H736" s="37"/>
      <c r="I736" s="116"/>
      <c r="J736" s="37"/>
      <c r="K736" s="37"/>
      <c r="L736" s="40"/>
      <c r="M736" s="219"/>
      <c r="N736" s="220"/>
      <c r="O736" s="72"/>
      <c r="P736" s="72"/>
      <c r="Q736" s="72"/>
      <c r="R736" s="72"/>
      <c r="S736" s="72"/>
      <c r="T736" s="73"/>
      <c r="U736" s="35"/>
      <c r="V736" s="35"/>
      <c r="W736" s="35"/>
      <c r="X736" s="35"/>
      <c r="Y736" s="35"/>
      <c r="Z736" s="35"/>
      <c r="AA736" s="35"/>
      <c r="AB736" s="35"/>
      <c r="AC736" s="35"/>
      <c r="AD736" s="35"/>
      <c r="AE736" s="35"/>
      <c r="AT736" s="18" t="s">
        <v>173</v>
      </c>
      <c r="AU736" s="18" t="s">
        <v>88</v>
      </c>
    </row>
    <row r="737" spans="1:65" s="13" customFormat="1" ht="11.25">
      <c r="B737" s="221"/>
      <c r="C737" s="222"/>
      <c r="D737" s="217" t="s">
        <v>175</v>
      </c>
      <c r="E737" s="223" t="s">
        <v>1</v>
      </c>
      <c r="F737" s="224" t="s">
        <v>1239</v>
      </c>
      <c r="G737" s="222"/>
      <c r="H737" s="225">
        <v>4.8</v>
      </c>
      <c r="I737" s="226"/>
      <c r="J737" s="222"/>
      <c r="K737" s="222"/>
      <c r="L737" s="227"/>
      <c r="M737" s="228"/>
      <c r="N737" s="229"/>
      <c r="O737" s="229"/>
      <c r="P737" s="229"/>
      <c r="Q737" s="229"/>
      <c r="R737" s="229"/>
      <c r="S737" s="229"/>
      <c r="T737" s="230"/>
      <c r="AT737" s="231" t="s">
        <v>175</v>
      </c>
      <c r="AU737" s="231" t="s">
        <v>88</v>
      </c>
      <c r="AV737" s="13" t="s">
        <v>88</v>
      </c>
      <c r="AW737" s="13" t="s">
        <v>33</v>
      </c>
      <c r="AX737" s="13" t="s">
        <v>86</v>
      </c>
      <c r="AY737" s="231" t="s">
        <v>164</v>
      </c>
    </row>
    <row r="738" spans="1:65" s="2" customFormat="1" ht="16.5" customHeight="1">
      <c r="A738" s="35"/>
      <c r="B738" s="36"/>
      <c r="C738" s="265" t="s">
        <v>1240</v>
      </c>
      <c r="D738" s="265" t="s">
        <v>420</v>
      </c>
      <c r="E738" s="266" t="s">
        <v>1241</v>
      </c>
      <c r="F738" s="267" t="s">
        <v>1242</v>
      </c>
      <c r="G738" s="268" t="s">
        <v>262</v>
      </c>
      <c r="H738" s="269">
        <v>4.8</v>
      </c>
      <c r="I738" s="270"/>
      <c r="J738" s="271">
        <f>ROUND(I738*H738,2)</f>
        <v>0</v>
      </c>
      <c r="K738" s="267" t="s">
        <v>170</v>
      </c>
      <c r="L738" s="272"/>
      <c r="M738" s="273" t="s">
        <v>1</v>
      </c>
      <c r="N738" s="274" t="s">
        <v>43</v>
      </c>
      <c r="O738" s="72"/>
      <c r="P738" s="213">
        <f>O738*H738</f>
        <v>0</v>
      </c>
      <c r="Q738" s="213">
        <v>2.0000000000000001E-4</v>
      </c>
      <c r="R738" s="213">
        <f>Q738*H738</f>
        <v>9.6000000000000002E-4</v>
      </c>
      <c r="S738" s="213">
        <v>0</v>
      </c>
      <c r="T738" s="214">
        <f>S738*H738</f>
        <v>0</v>
      </c>
      <c r="U738" s="35"/>
      <c r="V738" s="35"/>
      <c r="W738" s="35"/>
      <c r="X738" s="35"/>
      <c r="Y738" s="35"/>
      <c r="Z738" s="35"/>
      <c r="AA738" s="35"/>
      <c r="AB738" s="35"/>
      <c r="AC738" s="35"/>
      <c r="AD738" s="35"/>
      <c r="AE738" s="35"/>
      <c r="AR738" s="215" t="s">
        <v>381</v>
      </c>
      <c r="AT738" s="215" t="s">
        <v>420</v>
      </c>
      <c r="AU738" s="215" t="s">
        <v>88</v>
      </c>
      <c r="AY738" s="18" t="s">
        <v>164</v>
      </c>
      <c r="BE738" s="216">
        <f>IF(N738="základní",J738,0)</f>
        <v>0</v>
      </c>
      <c r="BF738" s="216">
        <f>IF(N738="snížená",J738,0)</f>
        <v>0</v>
      </c>
      <c r="BG738" s="216">
        <f>IF(N738="zákl. přenesená",J738,0)</f>
        <v>0</v>
      </c>
      <c r="BH738" s="216">
        <f>IF(N738="sníž. přenesená",J738,0)</f>
        <v>0</v>
      </c>
      <c r="BI738" s="216">
        <f>IF(N738="nulová",J738,0)</f>
        <v>0</v>
      </c>
      <c r="BJ738" s="18" t="s">
        <v>86</v>
      </c>
      <c r="BK738" s="216">
        <f>ROUND(I738*H738,2)</f>
        <v>0</v>
      </c>
      <c r="BL738" s="18" t="s">
        <v>269</v>
      </c>
      <c r="BM738" s="215" t="s">
        <v>1243</v>
      </c>
    </row>
    <row r="739" spans="1:65" s="2" customFormat="1" ht="24" customHeight="1">
      <c r="A739" s="35"/>
      <c r="B739" s="36"/>
      <c r="C739" s="204" t="s">
        <v>1244</v>
      </c>
      <c r="D739" s="204" t="s">
        <v>166</v>
      </c>
      <c r="E739" s="205" t="s">
        <v>1245</v>
      </c>
      <c r="F739" s="206" t="s">
        <v>1246</v>
      </c>
      <c r="G739" s="207" t="s">
        <v>395</v>
      </c>
      <c r="H739" s="208">
        <v>1</v>
      </c>
      <c r="I739" s="209"/>
      <c r="J739" s="210">
        <f>ROUND(I739*H739,2)</f>
        <v>0</v>
      </c>
      <c r="K739" s="206" t="s">
        <v>170</v>
      </c>
      <c r="L739" s="40"/>
      <c r="M739" s="211" t="s">
        <v>1</v>
      </c>
      <c r="N739" s="212" t="s">
        <v>43</v>
      </c>
      <c r="O739" s="72"/>
      <c r="P739" s="213">
        <f>O739*H739</f>
        <v>0</v>
      </c>
      <c r="Q739" s="213">
        <v>0</v>
      </c>
      <c r="R739" s="213">
        <f>Q739*H739</f>
        <v>0</v>
      </c>
      <c r="S739" s="213">
        <v>0</v>
      </c>
      <c r="T739" s="214">
        <f>S739*H739</f>
        <v>0</v>
      </c>
      <c r="U739" s="35"/>
      <c r="V739" s="35"/>
      <c r="W739" s="35"/>
      <c r="X739" s="35"/>
      <c r="Y739" s="35"/>
      <c r="Z739" s="35"/>
      <c r="AA739" s="35"/>
      <c r="AB739" s="35"/>
      <c r="AC739" s="35"/>
      <c r="AD739" s="35"/>
      <c r="AE739" s="35"/>
      <c r="AR739" s="215" t="s">
        <v>269</v>
      </c>
      <c r="AT739" s="215" t="s">
        <v>166</v>
      </c>
      <c r="AU739" s="215" t="s">
        <v>88</v>
      </c>
      <c r="AY739" s="18" t="s">
        <v>164</v>
      </c>
      <c r="BE739" s="216">
        <f>IF(N739="základní",J739,0)</f>
        <v>0</v>
      </c>
      <c r="BF739" s="216">
        <f>IF(N739="snížená",J739,0)</f>
        <v>0</v>
      </c>
      <c r="BG739" s="216">
        <f>IF(N739="zákl. přenesená",J739,0)</f>
        <v>0</v>
      </c>
      <c r="BH739" s="216">
        <f>IF(N739="sníž. přenesená",J739,0)</f>
        <v>0</v>
      </c>
      <c r="BI739" s="216">
        <f>IF(N739="nulová",J739,0)</f>
        <v>0</v>
      </c>
      <c r="BJ739" s="18" t="s">
        <v>86</v>
      </c>
      <c r="BK739" s="216">
        <f>ROUND(I739*H739,2)</f>
        <v>0</v>
      </c>
      <c r="BL739" s="18" t="s">
        <v>269</v>
      </c>
      <c r="BM739" s="215" t="s">
        <v>1247</v>
      </c>
    </row>
    <row r="740" spans="1:65" s="2" customFormat="1" ht="29.25">
      <c r="A740" s="35"/>
      <c r="B740" s="36"/>
      <c r="C740" s="37"/>
      <c r="D740" s="217" t="s">
        <v>173</v>
      </c>
      <c r="E740" s="37"/>
      <c r="F740" s="218" t="s">
        <v>1248</v>
      </c>
      <c r="G740" s="37"/>
      <c r="H740" s="37"/>
      <c r="I740" s="116"/>
      <c r="J740" s="37"/>
      <c r="K740" s="37"/>
      <c r="L740" s="40"/>
      <c r="M740" s="219"/>
      <c r="N740" s="220"/>
      <c r="O740" s="72"/>
      <c r="P740" s="72"/>
      <c r="Q740" s="72"/>
      <c r="R740" s="72"/>
      <c r="S740" s="72"/>
      <c r="T740" s="73"/>
      <c r="U740" s="35"/>
      <c r="V740" s="35"/>
      <c r="W740" s="35"/>
      <c r="X740" s="35"/>
      <c r="Y740" s="35"/>
      <c r="Z740" s="35"/>
      <c r="AA740" s="35"/>
      <c r="AB740" s="35"/>
      <c r="AC740" s="35"/>
      <c r="AD740" s="35"/>
      <c r="AE740" s="35"/>
      <c r="AT740" s="18" t="s">
        <v>173</v>
      </c>
      <c r="AU740" s="18" t="s">
        <v>88</v>
      </c>
    </row>
    <row r="741" spans="1:65" s="2" customFormat="1" ht="24" customHeight="1">
      <c r="A741" s="35"/>
      <c r="B741" s="36"/>
      <c r="C741" s="265" t="s">
        <v>1249</v>
      </c>
      <c r="D741" s="265" t="s">
        <v>420</v>
      </c>
      <c r="E741" s="266" t="s">
        <v>1250</v>
      </c>
      <c r="F741" s="267" t="s">
        <v>1251</v>
      </c>
      <c r="G741" s="268" t="s">
        <v>395</v>
      </c>
      <c r="H741" s="269">
        <v>1</v>
      </c>
      <c r="I741" s="270"/>
      <c r="J741" s="271">
        <f>ROUND(I741*H741,2)</f>
        <v>0</v>
      </c>
      <c r="K741" s="267" t="s">
        <v>467</v>
      </c>
      <c r="L741" s="272"/>
      <c r="M741" s="273" t="s">
        <v>1</v>
      </c>
      <c r="N741" s="274" t="s">
        <v>43</v>
      </c>
      <c r="O741" s="72"/>
      <c r="P741" s="213">
        <f>O741*H741</f>
        <v>0</v>
      </c>
      <c r="Q741" s="213">
        <v>0.15</v>
      </c>
      <c r="R741" s="213">
        <f>Q741*H741</f>
        <v>0.15</v>
      </c>
      <c r="S741" s="213">
        <v>0</v>
      </c>
      <c r="T741" s="214">
        <f>S741*H741</f>
        <v>0</v>
      </c>
      <c r="U741" s="35"/>
      <c r="V741" s="35"/>
      <c r="W741" s="35"/>
      <c r="X741" s="35"/>
      <c r="Y741" s="35"/>
      <c r="Z741" s="35"/>
      <c r="AA741" s="35"/>
      <c r="AB741" s="35"/>
      <c r="AC741" s="35"/>
      <c r="AD741" s="35"/>
      <c r="AE741" s="35"/>
      <c r="AR741" s="215" t="s">
        <v>381</v>
      </c>
      <c r="AT741" s="215" t="s">
        <v>420</v>
      </c>
      <c r="AU741" s="215" t="s">
        <v>88</v>
      </c>
      <c r="AY741" s="18" t="s">
        <v>164</v>
      </c>
      <c r="BE741" s="216">
        <f>IF(N741="základní",J741,0)</f>
        <v>0</v>
      </c>
      <c r="BF741" s="216">
        <f>IF(N741="snížená",J741,0)</f>
        <v>0</v>
      </c>
      <c r="BG741" s="216">
        <f>IF(N741="zákl. přenesená",J741,0)</f>
        <v>0</v>
      </c>
      <c r="BH741" s="216">
        <f>IF(N741="sníž. přenesená",J741,0)</f>
        <v>0</v>
      </c>
      <c r="BI741" s="216">
        <f>IF(N741="nulová",J741,0)</f>
        <v>0</v>
      </c>
      <c r="BJ741" s="18" t="s">
        <v>86</v>
      </c>
      <c r="BK741" s="216">
        <f>ROUND(I741*H741,2)</f>
        <v>0</v>
      </c>
      <c r="BL741" s="18" t="s">
        <v>269</v>
      </c>
      <c r="BM741" s="215" t="s">
        <v>1252</v>
      </c>
    </row>
    <row r="742" spans="1:65" s="2" customFormat="1" ht="36" customHeight="1">
      <c r="A742" s="35"/>
      <c r="B742" s="36"/>
      <c r="C742" s="204" t="s">
        <v>1253</v>
      </c>
      <c r="D742" s="204" t="s">
        <v>166</v>
      </c>
      <c r="E742" s="205" t="s">
        <v>1254</v>
      </c>
      <c r="F742" s="206" t="s">
        <v>1255</v>
      </c>
      <c r="G742" s="207" t="s">
        <v>466</v>
      </c>
      <c r="H742" s="208">
        <v>1</v>
      </c>
      <c r="I742" s="209"/>
      <c r="J742" s="210">
        <f>ROUND(I742*H742,2)</f>
        <v>0</v>
      </c>
      <c r="K742" s="206" t="s">
        <v>467</v>
      </c>
      <c r="L742" s="40"/>
      <c r="M742" s="211" t="s">
        <v>1</v>
      </c>
      <c r="N742" s="212" t="s">
        <v>43</v>
      </c>
      <c r="O742" s="72"/>
      <c r="P742" s="213">
        <f>O742*H742</f>
        <v>0</v>
      </c>
      <c r="Q742" s="213">
        <v>0</v>
      </c>
      <c r="R742" s="213">
        <f>Q742*H742</f>
        <v>0</v>
      </c>
      <c r="S742" s="213">
        <v>0</v>
      </c>
      <c r="T742" s="214">
        <f>S742*H742</f>
        <v>0</v>
      </c>
      <c r="U742" s="35"/>
      <c r="V742" s="35"/>
      <c r="W742" s="35"/>
      <c r="X742" s="35"/>
      <c r="Y742" s="35"/>
      <c r="Z742" s="35"/>
      <c r="AA742" s="35"/>
      <c r="AB742" s="35"/>
      <c r="AC742" s="35"/>
      <c r="AD742" s="35"/>
      <c r="AE742" s="35"/>
      <c r="AR742" s="215" t="s">
        <v>269</v>
      </c>
      <c r="AT742" s="215" t="s">
        <v>166</v>
      </c>
      <c r="AU742" s="215" t="s">
        <v>88</v>
      </c>
      <c r="AY742" s="18" t="s">
        <v>164</v>
      </c>
      <c r="BE742" s="216">
        <f>IF(N742="základní",J742,0)</f>
        <v>0</v>
      </c>
      <c r="BF742" s="216">
        <f>IF(N742="snížená",J742,0)</f>
        <v>0</v>
      </c>
      <c r="BG742" s="216">
        <f>IF(N742="zákl. přenesená",J742,0)</f>
        <v>0</v>
      </c>
      <c r="BH742" s="216">
        <f>IF(N742="sníž. přenesená",J742,0)</f>
        <v>0</v>
      </c>
      <c r="BI742" s="216">
        <f>IF(N742="nulová",J742,0)</f>
        <v>0</v>
      </c>
      <c r="BJ742" s="18" t="s">
        <v>86</v>
      </c>
      <c r="BK742" s="216">
        <f>ROUND(I742*H742,2)</f>
        <v>0</v>
      </c>
      <c r="BL742" s="18" t="s">
        <v>269</v>
      </c>
      <c r="BM742" s="215" t="s">
        <v>1256</v>
      </c>
    </row>
    <row r="743" spans="1:65" s="2" customFormat="1" ht="36" customHeight="1">
      <c r="A743" s="35"/>
      <c r="B743" s="36"/>
      <c r="C743" s="204" t="s">
        <v>1257</v>
      </c>
      <c r="D743" s="204" t="s">
        <v>166</v>
      </c>
      <c r="E743" s="205" t="s">
        <v>1258</v>
      </c>
      <c r="F743" s="206" t="s">
        <v>1259</v>
      </c>
      <c r="G743" s="207" t="s">
        <v>243</v>
      </c>
      <c r="H743" s="208">
        <v>0.155</v>
      </c>
      <c r="I743" s="209"/>
      <c r="J743" s="210">
        <f>ROUND(I743*H743,2)</f>
        <v>0</v>
      </c>
      <c r="K743" s="206" t="s">
        <v>170</v>
      </c>
      <c r="L743" s="40"/>
      <c r="M743" s="211" t="s">
        <v>1</v>
      </c>
      <c r="N743" s="212" t="s">
        <v>43</v>
      </c>
      <c r="O743" s="72"/>
      <c r="P743" s="213">
        <f>O743*H743</f>
        <v>0</v>
      </c>
      <c r="Q743" s="213">
        <v>0</v>
      </c>
      <c r="R743" s="213">
        <f>Q743*H743</f>
        <v>0</v>
      </c>
      <c r="S743" s="213">
        <v>0</v>
      </c>
      <c r="T743" s="214">
        <f>S743*H743</f>
        <v>0</v>
      </c>
      <c r="U743" s="35"/>
      <c r="V743" s="35"/>
      <c r="W743" s="35"/>
      <c r="X743" s="35"/>
      <c r="Y743" s="35"/>
      <c r="Z743" s="35"/>
      <c r="AA743" s="35"/>
      <c r="AB743" s="35"/>
      <c r="AC743" s="35"/>
      <c r="AD743" s="35"/>
      <c r="AE743" s="35"/>
      <c r="AR743" s="215" t="s">
        <v>269</v>
      </c>
      <c r="AT743" s="215" t="s">
        <v>166</v>
      </c>
      <c r="AU743" s="215" t="s">
        <v>88</v>
      </c>
      <c r="AY743" s="18" t="s">
        <v>164</v>
      </c>
      <c r="BE743" s="216">
        <f>IF(N743="základní",J743,0)</f>
        <v>0</v>
      </c>
      <c r="BF743" s="216">
        <f>IF(N743="snížená",J743,0)</f>
        <v>0</v>
      </c>
      <c r="BG743" s="216">
        <f>IF(N743="zákl. přenesená",J743,0)</f>
        <v>0</v>
      </c>
      <c r="BH743" s="216">
        <f>IF(N743="sníž. přenesená",J743,0)</f>
        <v>0</v>
      </c>
      <c r="BI743" s="216">
        <f>IF(N743="nulová",J743,0)</f>
        <v>0</v>
      </c>
      <c r="BJ743" s="18" t="s">
        <v>86</v>
      </c>
      <c r="BK743" s="216">
        <f>ROUND(I743*H743,2)</f>
        <v>0</v>
      </c>
      <c r="BL743" s="18" t="s">
        <v>269</v>
      </c>
      <c r="BM743" s="215" t="s">
        <v>1260</v>
      </c>
    </row>
    <row r="744" spans="1:65" s="2" customFormat="1" ht="107.25">
      <c r="A744" s="35"/>
      <c r="B744" s="36"/>
      <c r="C744" s="37"/>
      <c r="D744" s="217" t="s">
        <v>173</v>
      </c>
      <c r="E744" s="37"/>
      <c r="F744" s="218" t="s">
        <v>1261</v>
      </c>
      <c r="G744" s="37"/>
      <c r="H744" s="37"/>
      <c r="I744" s="116"/>
      <c r="J744" s="37"/>
      <c r="K744" s="37"/>
      <c r="L744" s="40"/>
      <c r="M744" s="219"/>
      <c r="N744" s="220"/>
      <c r="O744" s="72"/>
      <c r="P744" s="72"/>
      <c r="Q744" s="72"/>
      <c r="R744" s="72"/>
      <c r="S744" s="72"/>
      <c r="T744" s="73"/>
      <c r="U744" s="35"/>
      <c r="V744" s="35"/>
      <c r="W744" s="35"/>
      <c r="X744" s="35"/>
      <c r="Y744" s="35"/>
      <c r="Z744" s="35"/>
      <c r="AA744" s="35"/>
      <c r="AB744" s="35"/>
      <c r="AC744" s="35"/>
      <c r="AD744" s="35"/>
      <c r="AE744" s="35"/>
      <c r="AT744" s="18" t="s">
        <v>173</v>
      </c>
      <c r="AU744" s="18" t="s">
        <v>88</v>
      </c>
    </row>
    <row r="745" spans="1:65" s="2" customFormat="1" ht="48" customHeight="1">
      <c r="A745" s="35"/>
      <c r="B745" s="36"/>
      <c r="C745" s="204" t="s">
        <v>1262</v>
      </c>
      <c r="D745" s="204" t="s">
        <v>166</v>
      </c>
      <c r="E745" s="205" t="s">
        <v>1263</v>
      </c>
      <c r="F745" s="206" t="s">
        <v>1264</v>
      </c>
      <c r="G745" s="207" t="s">
        <v>243</v>
      </c>
      <c r="H745" s="208">
        <v>0.155</v>
      </c>
      <c r="I745" s="209"/>
      <c r="J745" s="210">
        <f>ROUND(I745*H745,2)</f>
        <v>0</v>
      </c>
      <c r="K745" s="206" t="s">
        <v>170</v>
      </c>
      <c r="L745" s="40"/>
      <c r="M745" s="211" t="s">
        <v>1</v>
      </c>
      <c r="N745" s="212" t="s">
        <v>43</v>
      </c>
      <c r="O745" s="72"/>
      <c r="P745" s="213">
        <f>O745*H745</f>
        <v>0</v>
      </c>
      <c r="Q745" s="213">
        <v>0</v>
      </c>
      <c r="R745" s="213">
        <f>Q745*H745</f>
        <v>0</v>
      </c>
      <c r="S745" s="213">
        <v>0</v>
      </c>
      <c r="T745" s="214">
        <f>S745*H745</f>
        <v>0</v>
      </c>
      <c r="U745" s="35"/>
      <c r="V745" s="35"/>
      <c r="W745" s="35"/>
      <c r="X745" s="35"/>
      <c r="Y745" s="35"/>
      <c r="Z745" s="35"/>
      <c r="AA745" s="35"/>
      <c r="AB745" s="35"/>
      <c r="AC745" s="35"/>
      <c r="AD745" s="35"/>
      <c r="AE745" s="35"/>
      <c r="AR745" s="215" t="s">
        <v>269</v>
      </c>
      <c r="AT745" s="215" t="s">
        <v>166</v>
      </c>
      <c r="AU745" s="215" t="s">
        <v>88</v>
      </c>
      <c r="AY745" s="18" t="s">
        <v>164</v>
      </c>
      <c r="BE745" s="216">
        <f>IF(N745="základní",J745,0)</f>
        <v>0</v>
      </c>
      <c r="BF745" s="216">
        <f>IF(N745="snížená",J745,0)</f>
        <v>0</v>
      </c>
      <c r="BG745" s="216">
        <f>IF(N745="zákl. přenesená",J745,0)</f>
        <v>0</v>
      </c>
      <c r="BH745" s="216">
        <f>IF(N745="sníž. přenesená",J745,0)</f>
        <v>0</v>
      </c>
      <c r="BI745" s="216">
        <f>IF(N745="nulová",J745,0)</f>
        <v>0</v>
      </c>
      <c r="BJ745" s="18" t="s">
        <v>86</v>
      </c>
      <c r="BK745" s="216">
        <f>ROUND(I745*H745,2)</f>
        <v>0</v>
      </c>
      <c r="BL745" s="18" t="s">
        <v>269</v>
      </c>
      <c r="BM745" s="215" t="s">
        <v>1265</v>
      </c>
    </row>
    <row r="746" spans="1:65" s="2" customFormat="1" ht="107.25">
      <c r="A746" s="35"/>
      <c r="B746" s="36"/>
      <c r="C746" s="37"/>
      <c r="D746" s="217" t="s">
        <v>173</v>
      </c>
      <c r="E746" s="37"/>
      <c r="F746" s="218" t="s">
        <v>1261</v>
      </c>
      <c r="G746" s="37"/>
      <c r="H746" s="37"/>
      <c r="I746" s="116"/>
      <c r="J746" s="37"/>
      <c r="K746" s="37"/>
      <c r="L746" s="40"/>
      <c r="M746" s="219"/>
      <c r="N746" s="220"/>
      <c r="O746" s="72"/>
      <c r="P746" s="72"/>
      <c r="Q746" s="72"/>
      <c r="R746" s="72"/>
      <c r="S746" s="72"/>
      <c r="T746" s="73"/>
      <c r="U746" s="35"/>
      <c r="V746" s="35"/>
      <c r="W746" s="35"/>
      <c r="X746" s="35"/>
      <c r="Y746" s="35"/>
      <c r="Z746" s="35"/>
      <c r="AA746" s="35"/>
      <c r="AB746" s="35"/>
      <c r="AC746" s="35"/>
      <c r="AD746" s="35"/>
      <c r="AE746" s="35"/>
      <c r="AT746" s="18" t="s">
        <v>173</v>
      </c>
      <c r="AU746" s="18" t="s">
        <v>88</v>
      </c>
    </row>
    <row r="747" spans="1:65" s="12" customFormat="1" ht="22.9" customHeight="1">
      <c r="B747" s="188"/>
      <c r="C747" s="189"/>
      <c r="D747" s="190" t="s">
        <v>77</v>
      </c>
      <c r="E747" s="202" t="s">
        <v>1266</v>
      </c>
      <c r="F747" s="202" t="s">
        <v>1267</v>
      </c>
      <c r="G747" s="189"/>
      <c r="H747" s="189"/>
      <c r="I747" s="192"/>
      <c r="J747" s="203">
        <f>BK747</f>
        <v>0</v>
      </c>
      <c r="K747" s="189"/>
      <c r="L747" s="194"/>
      <c r="M747" s="195"/>
      <c r="N747" s="196"/>
      <c r="O747" s="196"/>
      <c r="P747" s="197">
        <f>SUM(P748:P806)</f>
        <v>0</v>
      </c>
      <c r="Q747" s="196"/>
      <c r="R747" s="197">
        <f>SUM(R748:R806)</f>
        <v>3.6840652500000002</v>
      </c>
      <c r="S747" s="196"/>
      <c r="T747" s="198">
        <f>SUM(T748:T806)</f>
        <v>0</v>
      </c>
      <c r="AR747" s="199" t="s">
        <v>88</v>
      </c>
      <c r="AT747" s="200" t="s">
        <v>77</v>
      </c>
      <c r="AU747" s="200" t="s">
        <v>86</v>
      </c>
      <c r="AY747" s="199" t="s">
        <v>164</v>
      </c>
      <c r="BK747" s="201">
        <f>SUM(BK748:BK806)</f>
        <v>0</v>
      </c>
    </row>
    <row r="748" spans="1:65" s="2" customFormat="1" ht="24" customHeight="1">
      <c r="A748" s="35"/>
      <c r="B748" s="36"/>
      <c r="C748" s="204" t="s">
        <v>1268</v>
      </c>
      <c r="D748" s="204" t="s">
        <v>166</v>
      </c>
      <c r="E748" s="205" t="s">
        <v>1269</v>
      </c>
      <c r="F748" s="206" t="s">
        <v>1270</v>
      </c>
      <c r="G748" s="207" t="s">
        <v>255</v>
      </c>
      <c r="H748" s="208">
        <v>55.6</v>
      </c>
      <c r="I748" s="209"/>
      <c r="J748" s="210">
        <f>ROUND(I748*H748,2)</f>
        <v>0</v>
      </c>
      <c r="K748" s="206" t="s">
        <v>170</v>
      </c>
      <c r="L748" s="40"/>
      <c r="M748" s="211" t="s">
        <v>1</v>
      </c>
      <c r="N748" s="212" t="s">
        <v>43</v>
      </c>
      <c r="O748" s="72"/>
      <c r="P748" s="213">
        <f>O748*H748</f>
        <v>0</v>
      </c>
      <c r="Q748" s="213">
        <v>2.9999999999999997E-4</v>
      </c>
      <c r="R748" s="213">
        <f>Q748*H748</f>
        <v>1.668E-2</v>
      </c>
      <c r="S748" s="213">
        <v>0</v>
      </c>
      <c r="T748" s="214">
        <f>S748*H748</f>
        <v>0</v>
      </c>
      <c r="U748" s="35"/>
      <c r="V748" s="35"/>
      <c r="W748" s="35"/>
      <c r="X748" s="35"/>
      <c r="Y748" s="35"/>
      <c r="Z748" s="35"/>
      <c r="AA748" s="35"/>
      <c r="AB748" s="35"/>
      <c r="AC748" s="35"/>
      <c r="AD748" s="35"/>
      <c r="AE748" s="35"/>
      <c r="AR748" s="215" t="s">
        <v>269</v>
      </c>
      <c r="AT748" s="215" t="s">
        <v>166</v>
      </c>
      <c r="AU748" s="215" t="s">
        <v>88</v>
      </c>
      <c r="AY748" s="18" t="s">
        <v>164</v>
      </c>
      <c r="BE748" s="216">
        <f>IF(N748="základní",J748,0)</f>
        <v>0</v>
      </c>
      <c r="BF748" s="216">
        <f>IF(N748="snížená",J748,0)</f>
        <v>0</v>
      </c>
      <c r="BG748" s="216">
        <f>IF(N748="zákl. přenesená",J748,0)</f>
        <v>0</v>
      </c>
      <c r="BH748" s="216">
        <f>IF(N748="sníž. přenesená",J748,0)</f>
        <v>0</v>
      </c>
      <c r="BI748" s="216">
        <f>IF(N748="nulová",J748,0)</f>
        <v>0</v>
      </c>
      <c r="BJ748" s="18" t="s">
        <v>86</v>
      </c>
      <c r="BK748" s="216">
        <f>ROUND(I748*H748,2)</f>
        <v>0</v>
      </c>
      <c r="BL748" s="18" t="s">
        <v>269</v>
      </c>
      <c r="BM748" s="215" t="s">
        <v>1271</v>
      </c>
    </row>
    <row r="749" spans="1:65" s="14" customFormat="1" ht="11.25">
      <c r="B749" s="232"/>
      <c r="C749" s="233"/>
      <c r="D749" s="217" t="s">
        <v>175</v>
      </c>
      <c r="E749" s="234" t="s">
        <v>1</v>
      </c>
      <c r="F749" s="235" t="s">
        <v>1272</v>
      </c>
      <c r="G749" s="233"/>
      <c r="H749" s="234" t="s">
        <v>1</v>
      </c>
      <c r="I749" s="236"/>
      <c r="J749" s="233"/>
      <c r="K749" s="233"/>
      <c r="L749" s="237"/>
      <c r="M749" s="238"/>
      <c r="N749" s="239"/>
      <c r="O749" s="239"/>
      <c r="P749" s="239"/>
      <c r="Q749" s="239"/>
      <c r="R749" s="239"/>
      <c r="S749" s="239"/>
      <c r="T749" s="240"/>
      <c r="AT749" s="241" t="s">
        <v>175</v>
      </c>
      <c r="AU749" s="241" t="s">
        <v>88</v>
      </c>
      <c r="AV749" s="14" t="s">
        <v>86</v>
      </c>
      <c r="AW749" s="14" t="s">
        <v>33</v>
      </c>
      <c r="AX749" s="14" t="s">
        <v>78</v>
      </c>
      <c r="AY749" s="241" t="s">
        <v>164</v>
      </c>
    </row>
    <row r="750" spans="1:65" s="13" customFormat="1" ht="11.25">
      <c r="B750" s="221"/>
      <c r="C750" s="222"/>
      <c r="D750" s="217" t="s">
        <v>175</v>
      </c>
      <c r="E750" s="223" t="s">
        <v>1</v>
      </c>
      <c r="F750" s="224" t="s">
        <v>1273</v>
      </c>
      <c r="G750" s="222"/>
      <c r="H750" s="225">
        <v>55.6</v>
      </c>
      <c r="I750" s="226"/>
      <c r="J750" s="222"/>
      <c r="K750" s="222"/>
      <c r="L750" s="227"/>
      <c r="M750" s="228"/>
      <c r="N750" s="229"/>
      <c r="O750" s="229"/>
      <c r="P750" s="229"/>
      <c r="Q750" s="229"/>
      <c r="R750" s="229"/>
      <c r="S750" s="229"/>
      <c r="T750" s="230"/>
      <c r="AT750" s="231" t="s">
        <v>175</v>
      </c>
      <c r="AU750" s="231" t="s">
        <v>88</v>
      </c>
      <c r="AV750" s="13" t="s">
        <v>88</v>
      </c>
      <c r="AW750" s="13" t="s">
        <v>33</v>
      </c>
      <c r="AX750" s="13" t="s">
        <v>86</v>
      </c>
      <c r="AY750" s="231" t="s">
        <v>164</v>
      </c>
    </row>
    <row r="751" spans="1:65" s="2" customFormat="1" ht="36" customHeight="1">
      <c r="A751" s="35"/>
      <c r="B751" s="36"/>
      <c r="C751" s="204" t="s">
        <v>1274</v>
      </c>
      <c r="D751" s="204" t="s">
        <v>166</v>
      </c>
      <c r="E751" s="205" t="s">
        <v>1275</v>
      </c>
      <c r="F751" s="206" t="s">
        <v>1276</v>
      </c>
      <c r="G751" s="207" t="s">
        <v>255</v>
      </c>
      <c r="H751" s="208">
        <v>78</v>
      </c>
      <c r="I751" s="209"/>
      <c r="J751" s="210">
        <f>ROUND(I751*H751,2)</f>
        <v>0</v>
      </c>
      <c r="K751" s="206" t="s">
        <v>170</v>
      </c>
      <c r="L751" s="40"/>
      <c r="M751" s="211" t="s">
        <v>1</v>
      </c>
      <c r="N751" s="212" t="s">
        <v>43</v>
      </c>
      <c r="O751" s="72"/>
      <c r="P751" s="213">
        <f>O751*H751</f>
        <v>0</v>
      </c>
      <c r="Q751" s="213">
        <v>1.4999999999999999E-2</v>
      </c>
      <c r="R751" s="213">
        <f>Q751*H751</f>
        <v>1.17</v>
      </c>
      <c r="S751" s="213">
        <v>0</v>
      </c>
      <c r="T751" s="214">
        <f>S751*H751</f>
        <v>0</v>
      </c>
      <c r="U751" s="35"/>
      <c r="V751" s="35"/>
      <c r="W751" s="35"/>
      <c r="X751" s="35"/>
      <c r="Y751" s="35"/>
      <c r="Z751" s="35"/>
      <c r="AA751" s="35"/>
      <c r="AB751" s="35"/>
      <c r="AC751" s="35"/>
      <c r="AD751" s="35"/>
      <c r="AE751" s="35"/>
      <c r="AR751" s="215" t="s">
        <v>269</v>
      </c>
      <c r="AT751" s="215" t="s">
        <v>166</v>
      </c>
      <c r="AU751" s="215" t="s">
        <v>88</v>
      </c>
      <c r="AY751" s="18" t="s">
        <v>164</v>
      </c>
      <c r="BE751" s="216">
        <f>IF(N751="základní",J751,0)</f>
        <v>0</v>
      </c>
      <c r="BF751" s="216">
        <f>IF(N751="snížená",J751,0)</f>
        <v>0</v>
      </c>
      <c r="BG751" s="216">
        <f>IF(N751="zákl. přenesená",J751,0)</f>
        <v>0</v>
      </c>
      <c r="BH751" s="216">
        <f>IF(N751="sníž. přenesená",J751,0)</f>
        <v>0</v>
      </c>
      <c r="BI751" s="216">
        <f>IF(N751="nulová",J751,0)</f>
        <v>0</v>
      </c>
      <c r="BJ751" s="18" t="s">
        <v>86</v>
      </c>
      <c r="BK751" s="216">
        <f>ROUND(I751*H751,2)</f>
        <v>0</v>
      </c>
      <c r="BL751" s="18" t="s">
        <v>269</v>
      </c>
      <c r="BM751" s="215" t="s">
        <v>1277</v>
      </c>
    </row>
    <row r="752" spans="1:65" s="14" customFormat="1" ht="11.25">
      <c r="B752" s="232"/>
      <c r="C752" s="233"/>
      <c r="D752" s="217" t="s">
        <v>175</v>
      </c>
      <c r="E752" s="234" t="s">
        <v>1</v>
      </c>
      <c r="F752" s="235" t="s">
        <v>1278</v>
      </c>
      <c r="G752" s="233"/>
      <c r="H752" s="234" t="s">
        <v>1</v>
      </c>
      <c r="I752" s="236"/>
      <c r="J752" s="233"/>
      <c r="K752" s="233"/>
      <c r="L752" s="237"/>
      <c r="M752" s="238"/>
      <c r="N752" s="239"/>
      <c r="O752" s="239"/>
      <c r="P752" s="239"/>
      <c r="Q752" s="239"/>
      <c r="R752" s="239"/>
      <c r="S752" s="239"/>
      <c r="T752" s="240"/>
      <c r="AT752" s="241" t="s">
        <v>175</v>
      </c>
      <c r="AU752" s="241" t="s">
        <v>88</v>
      </c>
      <c r="AV752" s="14" t="s">
        <v>86</v>
      </c>
      <c r="AW752" s="14" t="s">
        <v>33</v>
      </c>
      <c r="AX752" s="14" t="s">
        <v>78</v>
      </c>
      <c r="AY752" s="241" t="s">
        <v>164</v>
      </c>
    </row>
    <row r="753" spans="1:65" s="13" customFormat="1" ht="11.25">
      <c r="B753" s="221"/>
      <c r="C753" s="222"/>
      <c r="D753" s="217" t="s">
        <v>175</v>
      </c>
      <c r="E753" s="223" t="s">
        <v>1</v>
      </c>
      <c r="F753" s="224" t="s">
        <v>1279</v>
      </c>
      <c r="G753" s="222"/>
      <c r="H753" s="225">
        <v>22.4</v>
      </c>
      <c r="I753" s="226"/>
      <c r="J753" s="222"/>
      <c r="K753" s="222"/>
      <c r="L753" s="227"/>
      <c r="M753" s="228"/>
      <c r="N753" s="229"/>
      <c r="O753" s="229"/>
      <c r="P753" s="229"/>
      <c r="Q753" s="229"/>
      <c r="R753" s="229"/>
      <c r="S753" s="229"/>
      <c r="T753" s="230"/>
      <c r="AT753" s="231" t="s">
        <v>175</v>
      </c>
      <c r="AU753" s="231" t="s">
        <v>88</v>
      </c>
      <c r="AV753" s="13" t="s">
        <v>88</v>
      </c>
      <c r="AW753" s="13" t="s">
        <v>33</v>
      </c>
      <c r="AX753" s="13" t="s">
        <v>78</v>
      </c>
      <c r="AY753" s="231" t="s">
        <v>164</v>
      </c>
    </row>
    <row r="754" spans="1:65" s="14" customFormat="1" ht="11.25">
      <c r="B754" s="232"/>
      <c r="C754" s="233"/>
      <c r="D754" s="217" t="s">
        <v>175</v>
      </c>
      <c r="E754" s="234" t="s">
        <v>1</v>
      </c>
      <c r="F754" s="235" t="s">
        <v>1272</v>
      </c>
      <c r="G754" s="233"/>
      <c r="H754" s="234" t="s">
        <v>1</v>
      </c>
      <c r="I754" s="236"/>
      <c r="J754" s="233"/>
      <c r="K754" s="233"/>
      <c r="L754" s="237"/>
      <c r="M754" s="238"/>
      <c r="N754" s="239"/>
      <c r="O754" s="239"/>
      <c r="P754" s="239"/>
      <c r="Q754" s="239"/>
      <c r="R754" s="239"/>
      <c r="S754" s="239"/>
      <c r="T754" s="240"/>
      <c r="AT754" s="241" t="s">
        <v>175</v>
      </c>
      <c r="AU754" s="241" t="s">
        <v>88</v>
      </c>
      <c r="AV754" s="14" t="s">
        <v>86</v>
      </c>
      <c r="AW754" s="14" t="s">
        <v>33</v>
      </c>
      <c r="AX754" s="14" t="s">
        <v>78</v>
      </c>
      <c r="AY754" s="241" t="s">
        <v>164</v>
      </c>
    </row>
    <row r="755" spans="1:65" s="13" customFormat="1" ht="11.25">
      <c r="B755" s="221"/>
      <c r="C755" s="222"/>
      <c r="D755" s="217" t="s">
        <v>175</v>
      </c>
      <c r="E755" s="223" t="s">
        <v>1</v>
      </c>
      <c r="F755" s="224" t="s">
        <v>1273</v>
      </c>
      <c r="G755" s="222"/>
      <c r="H755" s="225">
        <v>55.6</v>
      </c>
      <c r="I755" s="226"/>
      <c r="J755" s="222"/>
      <c r="K755" s="222"/>
      <c r="L755" s="227"/>
      <c r="M755" s="228"/>
      <c r="N755" s="229"/>
      <c r="O755" s="229"/>
      <c r="P755" s="229"/>
      <c r="Q755" s="229"/>
      <c r="R755" s="229"/>
      <c r="S755" s="229"/>
      <c r="T755" s="230"/>
      <c r="AT755" s="231" t="s">
        <v>175</v>
      </c>
      <c r="AU755" s="231" t="s">
        <v>88</v>
      </c>
      <c r="AV755" s="13" t="s">
        <v>88</v>
      </c>
      <c r="AW755" s="13" t="s">
        <v>33</v>
      </c>
      <c r="AX755" s="13" t="s">
        <v>78</v>
      </c>
      <c r="AY755" s="231" t="s">
        <v>164</v>
      </c>
    </row>
    <row r="756" spans="1:65" s="15" customFormat="1" ht="11.25">
      <c r="B756" s="242"/>
      <c r="C756" s="243"/>
      <c r="D756" s="217" t="s">
        <v>175</v>
      </c>
      <c r="E756" s="244" t="s">
        <v>1</v>
      </c>
      <c r="F756" s="245" t="s">
        <v>207</v>
      </c>
      <c r="G756" s="243"/>
      <c r="H756" s="246">
        <v>78</v>
      </c>
      <c r="I756" s="247"/>
      <c r="J756" s="243"/>
      <c r="K756" s="243"/>
      <c r="L756" s="248"/>
      <c r="M756" s="249"/>
      <c r="N756" s="250"/>
      <c r="O756" s="250"/>
      <c r="P756" s="250"/>
      <c r="Q756" s="250"/>
      <c r="R756" s="250"/>
      <c r="S756" s="250"/>
      <c r="T756" s="251"/>
      <c r="AT756" s="252" t="s">
        <v>175</v>
      </c>
      <c r="AU756" s="252" t="s">
        <v>88</v>
      </c>
      <c r="AV756" s="15" t="s">
        <v>171</v>
      </c>
      <c r="AW756" s="15" t="s">
        <v>33</v>
      </c>
      <c r="AX756" s="15" t="s">
        <v>86</v>
      </c>
      <c r="AY756" s="252" t="s">
        <v>164</v>
      </c>
    </row>
    <row r="757" spans="1:65" s="2" customFormat="1" ht="24" customHeight="1">
      <c r="A757" s="35"/>
      <c r="B757" s="36"/>
      <c r="C757" s="204" t="s">
        <v>1280</v>
      </c>
      <c r="D757" s="204" t="s">
        <v>166</v>
      </c>
      <c r="E757" s="205" t="s">
        <v>1281</v>
      </c>
      <c r="F757" s="206" t="s">
        <v>1282</v>
      </c>
      <c r="G757" s="207" t="s">
        <v>262</v>
      </c>
      <c r="H757" s="208">
        <v>10.425000000000001</v>
      </c>
      <c r="I757" s="209"/>
      <c r="J757" s="210">
        <f>ROUND(I757*H757,2)</f>
        <v>0</v>
      </c>
      <c r="K757" s="206" t="s">
        <v>170</v>
      </c>
      <c r="L757" s="40"/>
      <c r="M757" s="211" t="s">
        <v>1</v>
      </c>
      <c r="N757" s="212" t="s">
        <v>43</v>
      </c>
      <c r="O757" s="72"/>
      <c r="P757" s="213">
        <f>O757*H757</f>
        <v>0</v>
      </c>
      <c r="Q757" s="213">
        <v>4.2999999999999999E-4</v>
      </c>
      <c r="R757" s="213">
        <f>Q757*H757</f>
        <v>4.4827500000000006E-3</v>
      </c>
      <c r="S757" s="213">
        <v>0</v>
      </c>
      <c r="T757" s="214">
        <f>S757*H757</f>
        <v>0</v>
      </c>
      <c r="U757" s="35"/>
      <c r="V757" s="35"/>
      <c r="W757" s="35"/>
      <c r="X757" s="35"/>
      <c r="Y757" s="35"/>
      <c r="Z757" s="35"/>
      <c r="AA757" s="35"/>
      <c r="AB757" s="35"/>
      <c r="AC757" s="35"/>
      <c r="AD757" s="35"/>
      <c r="AE757" s="35"/>
      <c r="AR757" s="215" t="s">
        <v>269</v>
      </c>
      <c r="AT757" s="215" t="s">
        <v>166</v>
      </c>
      <c r="AU757" s="215" t="s">
        <v>88</v>
      </c>
      <c r="AY757" s="18" t="s">
        <v>164</v>
      </c>
      <c r="BE757" s="216">
        <f>IF(N757="základní",J757,0)</f>
        <v>0</v>
      </c>
      <c r="BF757" s="216">
        <f>IF(N757="snížená",J757,0)</f>
        <v>0</v>
      </c>
      <c r="BG757" s="216">
        <f>IF(N757="zákl. přenesená",J757,0)</f>
        <v>0</v>
      </c>
      <c r="BH757" s="216">
        <f>IF(N757="sníž. přenesená",J757,0)</f>
        <v>0</v>
      </c>
      <c r="BI757" s="216">
        <f>IF(N757="nulová",J757,0)</f>
        <v>0</v>
      </c>
      <c r="BJ757" s="18" t="s">
        <v>86</v>
      </c>
      <c r="BK757" s="216">
        <f>ROUND(I757*H757,2)</f>
        <v>0</v>
      </c>
      <c r="BL757" s="18" t="s">
        <v>269</v>
      </c>
      <c r="BM757" s="215" t="s">
        <v>1283</v>
      </c>
    </row>
    <row r="758" spans="1:65" s="14" customFormat="1" ht="11.25">
      <c r="B758" s="232"/>
      <c r="C758" s="233"/>
      <c r="D758" s="217" t="s">
        <v>175</v>
      </c>
      <c r="E758" s="234" t="s">
        <v>1</v>
      </c>
      <c r="F758" s="235" t="s">
        <v>1284</v>
      </c>
      <c r="G758" s="233"/>
      <c r="H758" s="234" t="s">
        <v>1</v>
      </c>
      <c r="I758" s="236"/>
      <c r="J758" s="233"/>
      <c r="K758" s="233"/>
      <c r="L758" s="237"/>
      <c r="M758" s="238"/>
      <c r="N758" s="239"/>
      <c r="O758" s="239"/>
      <c r="P758" s="239"/>
      <c r="Q758" s="239"/>
      <c r="R758" s="239"/>
      <c r="S758" s="239"/>
      <c r="T758" s="240"/>
      <c r="AT758" s="241" t="s">
        <v>175</v>
      </c>
      <c r="AU758" s="241" t="s">
        <v>88</v>
      </c>
      <c r="AV758" s="14" t="s">
        <v>86</v>
      </c>
      <c r="AW758" s="14" t="s">
        <v>33</v>
      </c>
      <c r="AX758" s="14" t="s">
        <v>78</v>
      </c>
      <c r="AY758" s="241" t="s">
        <v>164</v>
      </c>
    </row>
    <row r="759" spans="1:65" s="13" customFormat="1" ht="11.25">
      <c r="B759" s="221"/>
      <c r="C759" s="222"/>
      <c r="D759" s="217" t="s">
        <v>175</v>
      </c>
      <c r="E759" s="223" t="s">
        <v>1</v>
      </c>
      <c r="F759" s="224" t="s">
        <v>1285</v>
      </c>
      <c r="G759" s="222"/>
      <c r="H759" s="225">
        <v>10.425000000000001</v>
      </c>
      <c r="I759" s="226"/>
      <c r="J759" s="222"/>
      <c r="K759" s="222"/>
      <c r="L759" s="227"/>
      <c r="M759" s="228"/>
      <c r="N759" s="229"/>
      <c r="O759" s="229"/>
      <c r="P759" s="229"/>
      <c r="Q759" s="229"/>
      <c r="R759" s="229"/>
      <c r="S759" s="229"/>
      <c r="T759" s="230"/>
      <c r="AT759" s="231" t="s">
        <v>175</v>
      </c>
      <c r="AU759" s="231" t="s">
        <v>88</v>
      </c>
      <c r="AV759" s="13" t="s">
        <v>88</v>
      </c>
      <c r="AW759" s="13" t="s">
        <v>33</v>
      </c>
      <c r="AX759" s="13" t="s">
        <v>86</v>
      </c>
      <c r="AY759" s="231" t="s">
        <v>164</v>
      </c>
    </row>
    <row r="760" spans="1:65" s="2" customFormat="1" ht="24" customHeight="1">
      <c r="A760" s="35"/>
      <c r="B760" s="36"/>
      <c r="C760" s="265" t="s">
        <v>1286</v>
      </c>
      <c r="D760" s="265" t="s">
        <v>420</v>
      </c>
      <c r="E760" s="266" t="s">
        <v>1287</v>
      </c>
      <c r="F760" s="267" t="s">
        <v>1288</v>
      </c>
      <c r="G760" s="268" t="s">
        <v>395</v>
      </c>
      <c r="H760" s="269">
        <v>35</v>
      </c>
      <c r="I760" s="270"/>
      <c r="J760" s="271">
        <f>ROUND(I760*H760,2)</f>
        <v>0</v>
      </c>
      <c r="K760" s="267" t="s">
        <v>170</v>
      </c>
      <c r="L760" s="272"/>
      <c r="M760" s="273" t="s">
        <v>1</v>
      </c>
      <c r="N760" s="274" t="s">
        <v>43</v>
      </c>
      <c r="O760" s="72"/>
      <c r="P760" s="213">
        <f>O760*H760</f>
        <v>0</v>
      </c>
      <c r="Q760" s="213">
        <v>4.4999999999999999E-4</v>
      </c>
      <c r="R760" s="213">
        <f>Q760*H760</f>
        <v>1.575E-2</v>
      </c>
      <c r="S760" s="213">
        <v>0</v>
      </c>
      <c r="T760" s="214">
        <f>S760*H760</f>
        <v>0</v>
      </c>
      <c r="U760" s="35"/>
      <c r="V760" s="35"/>
      <c r="W760" s="35"/>
      <c r="X760" s="35"/>
      <c r="Y760" s="35"/>
      <c r="Z760" s="35"/>
      <c r="AA760" s="35"/>
      <c r="AB760" s="35"/>
      <c r="AC760" s="35"/>
      <c r="AD760" s="35"/>
      <c r="AE760" s="35"/>
      <c r="AR760" s="215" t="s">
        <v>381</v>
      </c>
      <c r="AT760" s="215" t="s">
        <v>420</v>
      </c>
      <c r="AU760" s="215" t="s">
        <v>88</v>
      </c>
      <c r="AY760" s="18" t="s">
        <v>164</v>
      </c>
      <c r="BE760" s="216">
        <f>IF(N760="základní",J760,0)</f>
        <v>0</v>
      </c>
      <c r="BF760" s="216">
        <f>IF(N760="snížená",J760,0)</f>
        <v>0</v>
      </c>
      <c r="BG760" s="216">
        <f>IF(N760="zákl. přenesená",J760,0)</f>
        <v>0</v>
      </c>
      <c r="BH760" s="216">
        <f>IF(N760="sníž. přenesená",J760,0)</f>
        <v>0</v>
      </c>
      <c r="BI760" s="216">
        <f>IF(N760="nulová",J760,0)</f>
        <v>0</v>
      </c>
      <c r="BJ760" s="18" t="s">
        <v>86</v>
      </c>
      <c r="BK760" s="216">
        <f>ROUND(I760*H760,2)</f>
        <v>0</v>
      </c>
      <c r="BL760" s="18" t="s">
        <v>269</v>
      </c>
      <c r="BM760" s="215" t="s">
        <v>1289</v>
      </c>
    </row>
    <row r="761" spans="1:65" s="13" customFormat="1" ht="11.25">
      <c r="B761" s="221"/>
      <c r="C761" s="222"/>
      <c r="D761" s="217" t="s">
        <v>175</v>
      </c>
      <c r="E761" s="223" t="s">
        <v>1</v>
      </c>
      <c r="F761" s="224" t="s">
        <v>1290</v>
      </c>
      <c r="G761" s="222"/>
      <c r="H761" s="225">
        <v>35</v>
      </c>
      <c r="I761" s="226"/>
      <c r="J761" s="222"/>
      <c r="K761" s="222"/>
      <c r="L761" s="227"/>
      <c r="M761" s="228"/>
      <c r="N761" s="229"/>
      <c r="O761" s="229"/>
      <c r="P761" s="229"/>
      <c r="Q761" s="229"/>
      <c r="R761" s="229"/>
      <c r="S761" s="229"/>
      <c r="T761" s="230"/>
      <c r="AT761" s="231" t="s">
        <v>175</v>
      </c>
      <c r="AU761" s="231" t="s">
        <v>88</v>
      </c>
      <c r="AV761" s="13" t="s">
        <v>88</v>
      </c>
      <c r="AW761" s="13" t="s">
        <v>33</v>
      </c>
      <c r="AX761" s="13" t="s">
        <v>86</v>
      </c>
      <c r="AY761" s="231" t="s">
        <v>164</v>
      </c>
    </row>
    <row r="762" spans="1:65" s="2" customFormat="1" ht="48" customHeight="1">
      <c r="A762" s="35"/>
      <c r="B762" s="36"/>
      <c r="C762" s="204" t="s">
        <v>1291</v>
      </c>
      <c r="D762" s="204" t="s">
        <v>166</v>
      </c>
      <c r="E762" s="205" t="s">
        <v>1292</v>
      </c>
      <c r="F762" s="206" t="s">
        <v>1293</v>
      </c>
      <c r="G762" s="207" t="s">
        <v>255</v>
      </c>
      <c r="H762" s="208">
        <v>78</v>
      </c>
      <c r="I762" s="209"/>
      <c r="J762" s="210">
        <f>ROUND(I762*H762,2)</f>
        <v>0</v>
      </c>
      <c r="K762" s="206" t="s">
        <v>170</v>
      </c>
      <c r="L762" s="40"/>
      <c r="M762" s="211" t="s">
        <v>1</v>
      </c>
      <c r="N762" s="212" t="s">
        <v>43</v>
      </c>
      <c r="O762" s="72"/>
      <c r="P762" s="213">
        <f>O762*H762</f>
        <v>0</v>
      </c>
      <c r="Q762" s="213">
        <v>9.1000000000000004E-3</v>
      </c>
      <c r="R762" s="213">
        <f>Q762*H762</f>
        <v>0.70979999999999999</v>
      </c>
      <c r="S762" s="213">
        <v>0</v>
      </c>
      <c r="T762" s="214">
        <f>S762*H762</f>
        <v>0</v>
      </c>
      <c r="U762" s="35"/>
      <c r="V762" s="35"/>
      <c r="W762" s="35"/>
      <c r="X762" s="35"/>
      <c r="Y762" s="35"/>
      <c r="Z762" s="35"/>
      <c r="AA762" s="35"/>
      <c r="AB762" s="35"/>
      <c r="AC762" s="35"/>
      <c r="AD762" s="35"/>
      <c r="AE762" s="35"/>
      <c r="AR762" s="215" t="s">
        <v>269</v>
      </c>
      <c r="AT762" s="215" t="s">
        <v>166</v>
      </c>
      <c r="AU762" s="215" t="s">
        <v>88</v>
      </c>
      <c r="AY762" s="18" t="s">
        <v>164</v>
      </c>
      <c r="BE762" s="216">
        <f>IF(N762="základní",J762,0)</f>
        <v>0</v>
      </c>
      <c r="BF762" s="216">
        <f>IF(N762="snížená",J762,0)</f>
        <v>0</v>
      </c>
      <c r="BG762" s="216">
        <f>IF(N762="zákl. přenesená",J762,0)</f>
        <v>0</v>
      </c>
      <c r="BH762" s="216">
        <f>IF(N762="sníž. přenesená",J762,0)</f>
        <v>0</v>
      </c>
      <c r="BI762" s="216">
        <f>IF(N762="nulová",J762,0)</f>
        <v>0</v>
      </c>
      <c r="BJ762" s="18" t="s">
        <v>86</v>
      </c>
      <c r="BK762" s="216">
        <f>ROUND(I762*H762,2)</f>
        <v>0</v>
      </c>
      <c r="BL762" s="18" t="s">
        <v>269</v>
      </c>
      <c r="BM762" s="215" t="s">
        <v>1294</v>
      </c>
    </row>
    <row r="763" spans="1:65" s="14" customFormat="1" ht="11.25">
      <c r="B763" s="232"/>
      <c r="C763" s="233"/>
      <c r="D763" s="217" t="s">
        <v>175</v>
      </c>
      <c r="E763" s="234" t="s">
        <v>1</v>
      </c>
      <c r="F763" s="235" t="s">
        <v>1295</v>
      </c>
      <c r="G763" s="233"/>
      <c r="H763" s="234" t="s">
        <v>1</v>
      </c>
      <c r="I763" s="236"/>
      <c r="J763" s="233"/>
      <c r="K763" s="233"/>
      <c r="L763" s="237"/>
      <c r="M763" s="238"/>
      <c r="N763" s="239"/>
      <c r="O763" s="239"/>
      <c r="P763" s="239"/>
      <c r="Q763" s="239"/>
      <c r="R763" s="239"/>
      <c r="S763" s="239"/>
      <c r="T763" s="240"/>
      <c r="AT763" s="241" t="s">
        <v>175</v>
      </c>
      <c r="AU763" s="241" t="s">
        <v>88</v>
      </c>
      <c r="AV763" s="14" t="s">
        <v>86</v>
      </c>
      <c r="AW763" s="14" t="s">
        <v>33</v>
      </c>
      <c r="AX763" s="14" t="s">
        <v>78</v>
      </c>
      <c r="AY763" s="241" t="s">
        <v>164</v>
      </c>
    </row>
    <row r="764" spans="1:65" s="13" customFormat="1" ht="11.25">
      <c r="B764" s="221"/>
      <c r="C764" s="222"/>
      <c r="D764" s="217" t="s">
        <v>175</v>
      </c>
      <c r="E764" s="223" t="s">
        <v>1</v>
      </c>
      <c r="F764" s="224" t="s">
        <v>1296</v>
      </c>
      <c r="G764" s="222"/>
      <c r="H764" s="225">
        <v>78</v>
      </c>
      <c r="I764" s="226"/>
      <c r="J764" s="222"/>
      <c r="K764" s="222"/>
      <c r="L764" s="227"/>
      <c r="M764" s="228"/>
      <c r="N764" s="229"/>
      <c r="O764" s="229"/>
      <c r="P764" s="229"/>
      <c r="Q764" s="229"/>
      <c r="R764" s="229"/>
      <c r="S764" s="229"/>
      <c r="T764" s="230"/>
      <c r="AT764" s="231" t="s">
        <v>175</v>
      </c>
      <c r="AU764" s="231" t="s">
        <v>88</v>
      </c>
      <c r="AV764" s="13" t="s">
        <v>88</v>
      </c>
      <c r="AW764" s="13" t="s">
        <v>33</v>
      </c>
      <c r="AX764" s="13" t="s">
        <v>86</v>
      </c>
      <c r="AY764" s="231" t="s">
        <v>164</v>
      </c>
    </row>
    <row r="765" spans="1:65" s="2" customFormat="1" ht="36" customHeight="1">
      <c r="A765" s="35"/>
      <c r="B765" s="36"/>
      <c r="C765" s="265" t="s">
        <v>1297</v>
      </c>
      <c r="D765" s="265" t="s">
        <v>420</v>
      </c>
      <c r="E765" s="266" t="s">
        <v>1298</v>
      </c>
      <c r="F765" s="267" t="s">
        <v>1299</v>
      </c>
      <c r="G765" s="268" t="s">
        <v>255</v>
      </c>
      <c r="H765" s="269">
        <v>59.95</v>
      </c>
      <c r="I765" s="270"/>
      <c r="J765" s="271">
        <f>ROUND(I765*H765,2)</f>
        <v>0</v>
      </c>
      <c r="K765" s="267" t="s">
        <v>170</v>
      </c>
      <c r="L765" s="272"/>
      <c r="M765" s="273" t="s">
        <v>1</v>
      </c>
      <c r="N765" s="274" t="s">
        <v>43</v>
      </c>
      <c r="O765" s="72"/>
      <c r="P765" s="213">
        <f>O765*H765</f>
        <v>0</v>
      </c>
      <c r="Q765" s="213">
        <v>1.9199999999999998E-2</v>
      </c>
      <c r="R765" s="213">
        <f>Q765*H765</f>
        <v>1.1510400000000001</v>
      </c>
      <c r="S765" s="213">
        <v>0</v>
      </c>
      <c r="T765" s="214">
        <f>S765*H765</f>
        <v>0</v>
      </c>
      <c r="U765" s="35"/>
      <c r="V765" s="35"/>
      <c r="W765" s="35"/>
      <c r="X765" s="35"/>
      <c r="Y765" s="35"/>
      <c r="Z765" s="35"/>
      <c r="AA765" s="35"/>
      <c r="AB765" s="35"/>
      <c r="AC765" s="35"/>
      <c r="AD765" s="35"/>
      <c r="AE765" s="35"/>
      <c r="AR765" s="215" t="s">
        <v>381</v>
      </c>
      <c r="AT765" s="215" t="s">
        <v>420</v>
      </c>
      <c r="AU765" s="215" t="s">
        <v>88</v>
      </c>
      <c r="AY765" s="18" t="s">
        <v>164</v>
      </c>
      <c r="BE765" s="216">
        <f>IF(N765="základní",J765,0)</f>
        <v>0</v>
      </c>
      <c r="BF765" s="216">
        <f>IF(N765="snížená",J765,0)</f>
        <v>0</v>
      </c>
      <c r="BG765" s="216">
        <f>IF(N765="zákl. přenesená",J765,0)</f>
        <v>0</v>
      </c>
      <c r="BH765" s="216">
        <f>IF(N765="sníž. přenesená",J765,0)</f>
        <v>0</v>
      </c>
      <c r="BI765" s="216">
        <f>IF(N765="nulová",J765,0)</f>
        <v>0</v>
      </c>
      <c r="BJ765" s="18" t="s">
        <v>86</v>
      </c>
      <c r="BK765" s="216">
        <f>ROUND(I765*H765,2)</f>
        <v>0</v>
      </c>
      <c r="BL765" s="18" t="s">
        <v>269</v>
      </c>
      <c r="BM765" s="215" t="s">
        <v>1300</v>
      </c>
    </row>
    <row r="766" spans="1:65" s="14" customFormat="1" ht="11.25">
      <c r="B766" s="232"/>
      <c r="C766" s="233"/>
      <c r="D766" s="217" t="s">
        <v>175</v>
      </c>
      <c r="E766" s="234" t="s">
        <v>1</v>
      </c>
      <c r="F766" s="235" t="s">
        <v>1301</v>
      </c>
      <c r="G766" s="233"/>
      <c r="H766" s="234" t="s">
        <v>1</v>
      </c>
      <c r="I766" s="236"/>
      <c r="J766" s="233"/>
      <c r="K766" s="233"/>
      <c r="L766" s="237"/>
      <c r="M766" s="238"/>
      <c r="N766" s="239"/>
      <c r="O766" s="239"/>
      <c r="P766" s="239"/>
      <c r="Q766" s="239"/>
      <c r="R766" s="239"/>
      <c r="S766" s="239"/>
      <c r="T766" s="240"/>
      <c r="AT766" s="241" t="s">
        <v>175</v>
      </c>
      <c r="AU766" s="241" t="s">
        <v>88</v>
      </c>
      <c r="AV766" s="14" t="s">
        <v>86</v>
      </c>
      <c r="AW766" s="14" t="s">
        <v>33</v>
      </c>
      <c r="AX766" s="14" t="s">
        <v>78</v>
      </c>
      <c r="AY766" s="241" t="s">
        <v>164</v>
      </c>
    </row>
    <row r="767" spans="1:65" s="13" customFormat="1" ht="11.25">
      <c r="B767" s="221"/>
      <c r="C767" s="222"/>
      <c r="D767" s="217" t="s">
        <v>175</v>
      </c>
      <c r="E767" s="223" t="s">
        <v>1</v>
      </c>
      <c r="F767" s="224" t="s">
        <v>1302</v>
      </c>
      <c r="G767" s="222"/>
      <c r="H767" s="225">
        <v>54.5</v>
      </c>
      <c r="I767" s="226"/>
      <c r="J767" s="222"/>
      <c r="K767" s="222"/>
      <c r="L767" s="227"/>
      <c r="M767" s="228"/>
      <c r="N767" s="229"/>
      <c r="O767" s="229"/>
      <c r="P767" s="229"/>
      <c r="Q767" s="229"/>
      <c r="R767" s="229"/>
      <c r="S767" s="229"/>
      <c r="T767" s="230"/>
      <c r="AT767" s="231" t="s">
        <v>175</v>
      </c>
      <c r="AU767" s="231" t="s">
        <v>88</v>
      </c>
      <c r="AV767" s="13" t="s">
        <v>88</v>
      </c>
      <c r="AW767" s="13" t="s">
        <v>33</v>
      </c>
      <c r="AX767" s="13" t="s">
        <v>86</v>
      </c>
      <c r="AY767" s="231" t="s">
        <v>164</v>
      </c>
    </row>
    <row r="768" spans="1:65" s="13" customFormat="1" ht="11.25">
      <c r="B768" s="221"/>
      <c r="C768" s="222"/>
      <c r="D768" s="217" t="s">
        <v>175</v>
      </c>
      <c r="E768" s="222"/>
      <c r="F768" s="224" t="s">
        <v>1303</v>
      </c>
      <c r="G768" s="222"/>
      <c r="H768" s="225">
        <v>59.95</v>
      </c>
      <c r="I768" s="226"/>
      <c r="J768" s="222"/>
      <c r="K768" s="222"/>
      <c r="L768" s="227"/>
      <c r="M768" s="228"/>
      <c r="N768" s="229"/>
      <c r="O768" s="229"/>
      <c r="P768" s="229"/>
      <c r="Q768" s="229"/>
      <c r="R768" s="229"/>
      <c r="S768" s="229"/>
      <c r="T768" s="230"/>
      <c r="AT768" s="231" t="s">
        <v>175</v>
      </c>
      <c r="AU768" s="231" t="s">
        <v>88</v>
      </c>
      <c r="AV768" s="13" t="s">
        <v>88</v>
      </c>
      <c r="AW768" s="13" t="s">
        <v>4</v>
      </c>
      <c r="AX768" s="13" t="s">
        <v>86</v>
      </c>
      <c r="AY768" s="231" t="s">
        <v>164</v>
      </c>
    </row>
    <row r="769" spans="1:65" s="2" customFormat="1" ht="24" customHeight="1">
      <c r="A769" s="35"/>
      <c r="B769" s="36"/>
      <c r="C769" s="265" t="s">
        <v>1304</v>
      </c>
      <c r="D769" s="265" t="s">
        <v>420</v>
      </c>
      <c r="E769" s="266" t="s">
        <v>1305</v>
      </c>
      <c r="F769" s="267" t="s">
        <v>1306</v>
      </c>
      <c r="G769" s="268" t="s">
        <v>255</v>
      </c>
      <c r="H769" s="269">
        <v>25.85</v>
      </c>
      <c r="I769" s="270"/>
      <c r="J769" s="271">
        <f>ROUND(I769*H769,2)</f>
        <v>0</v>
      </c>
      <c r="K769" s="267" t="s">
        <v>170</v>
      </c>
      <c r="L769" s="272"/>
      <c r="M769" s="273" t="s">
        <v>1</v>
      </c>
      <c r="N769" s="274" t="s">
        <v>43</v>
      </c>
      <c r="O769" s="72"/>
      <c r="P769" s="213">
        <f>O769*H769</f>
        <v>0</v>
      </c>
      <c r="Q769" s="213">
        <v>1.9199999999999998E-2</v>
      </c>
      <c r="R769" s="213">
        <f>Q769*H769</f>
        <v>0.49631999999999998</v>
      </c>
      <c r="S769" s="213">
        <v>0</v>
      </c>
      <c r="T769" s="214">
        <f>S769*H769</f>
        <v>0</v>
      </c>
      <c r="U769" s="35"/>
      <c r="V769" s="35"/>
      <c r="W769" s="35"/>
      <c r="X769" s="35"/>
      <c r="Y769" s="35"/>
      <c r="Z769" s="35"/>
      <c r="AA769" s="35"/>
      <c r="AB769" s="35"/>
      <c r="AC769" s="35"/>
      <c r="AD769" s="35"/>
      <c r="AE769" s="35"/>
      <c r="AR769" s="215" t="s">
        <v>381</v>
      </c>
      <c r="AT769" s="215" t="s">
        <v>420</v>
      </c>
      <c r="AU769" s="215" t="s">
        <v>88</v>
      </c>
      <c r="AY769" s="18" t="s">
        <v>164</v>
      </c>
      <c r="BE769" s="216">
        <f>IF(N769="základní",J769,0)</f>
        <v>0</v>
      </c>
      <c r="BF769" s="216">
        <f>IF(N769="snížená",J769,0)</f>
        <v>0</v>
      </c>
      <c r="BG769" s="216">
        <f>IF(N769="zákl. přenesená",J769,0)</f>
        <v>0</v>
      </c>
      <c r="BH769" s="216">
        <f>IF(N769="sníž. přenesená",J769,0)</f>
        <v>0</v>
      </c>
      <c r="BI769" s="216">
        <f>IF(N769="nulová",J769,0)</f>
        <v>0</v>
      </c>
      <c r="BJ769" s="18" t="s">
        <v>86</v>
      </c>
      <c r="BK769" s="216">
        <f>ROUND(I769*H769,2)</f>
        <v>0</v>
      </c>
      <c r="BL769" s="18" t="s">
        <v>269</v>
      </c>
      <c r="BM769" s="215" t="s">
        <v>1307</v>
      </c>
    </row>
    <row r="770" spans="1:65" s="14" customFormat="1" ht="11.25">
      <c r="B770" s="232"/>
      <c r="C770" s="233"/>
      <c r="D770" s="217" t="s">
        <v>175</v>
      </c>
      <c r="E770" s="234" t="s">
        <v>1</v>
      </c>
      <c r="F770" s="235" t="s">
        <v>1308</v>
      </c>
      <c r="G770" s="233"/>
      <c r="H770" s="234" t="s">
        <v>1</v>
      </c>
      <c r="I770" s="236"/>
      <c r="J770" s="233"/>
      <c r="K770" s="233"/>
      <c r="L770" s="237"/>
      <c r="M770" s="238"/>
      <c r="N770" s="239"/>
      <c r="O770" s="239"/>
      <c r="P770" s="239"/>
      <c r="Q770" s="239"/>
      <c r="R770" s="239"/>
      <c r="S770" s="239"/>
      <c r="T770" s="240"/>
      <c r="AT770" s="241" t="s">
        <v>175</v>
      </c>
      <c r="AU770" s="241" t="s">
        <v>88</v>
      </c>
      <c r="AV770" s="14" t="s">
        <v>86</v>
      </c>
      <c r="AW770" s="14" t="s">
        <v>33</v>
      </c>
      <c r="AX770" s="14" t="s">
        <v>78</v>
      </c>
      <c r="AY770" s="241" t="s">
        <v>164</v>
      </c>
    </row>
    <row r="771" spans="1:65" s="13" customFormat="1" ht="11.25">
      <c r="B771" s="221"/>
      <c r="C771" s="222"/>
      <c r="D771" s="217" t="s">
        <v>175</v>
      </c>
      <c r="E771" s="223" t="s">
        <v>1</v>
      </c>
      <c r="F771" s="224" t="s">
        <v>1309</v>
      </c>
      <c r="G771" s="222"/>
      <c r="H771" s="225">
        <v>23.5</v>
      </c>
      <c r="I771" s="226"/>
      <c r="J771" s="222"/>
      <c r="K771" s="222"/>
      <c r="L771" s="227"/>
      <c r="M771" s="228"/>
      <c r="N771" s="229"/>
      <c r="O771" s="229"/>
      <c r="P771" s="229"/>
      <c r="Q771" s="229"/>
      <c r="R771" s="229"/>
      <c r="S771" s="229"/>
      <c r="T771" s="230"/>
      <c r="AT771" s="231" t="s">
        <v>175</v>
      </c>
      <c r="AU771" s="231" t="s">
        <v>88</v>
      </c>
      <c r="AV771" s="13" t="s">
        <v>88</v>
      </c>
      <c r="AW771" s="13" t="s">
        <v>33</v>
      </c>
      <c r="AX771" s="13" t="s">
        <v>86</v>
      </c>
      <c r="AY771" s="231" t="s">
        <v>164</v>
      </c>
    </row>
    <row r="772" spans="1:65" s="13" customFormat="1" ht="11.25">
      <c r="B772" s="221"/>
      <c r="C772" s="222"/>
      <c r="D772" s="217" t="s">
        <v>175</v>
      </c>
      <c r="E772" s="222"/>
      <c r="F772" s="224" t="s">
        <v>1310</v>
      </c>
      <c r="G772" s="222"/>
      <c r="H772" s="225">
        <v>25.85</v>
      </c>
      <c r="I772" s="226"/>
      <c r="J772" s="222"/>
      <c r="K772" s="222"/>
      <c r="L772" s="227"/>
      <c r="M772" s="228"/>
      <c r="N772" s="229"/>
      <c r="O772" s="229"/>
      <c r="P772" s="229"/>
      <c r="Q772" s="229"/>
      <c r="R772" s="229"/>
      <c r="S772" s="229"/>
      <c r="T772" s="230"/>
      <c r="AT772" s="231" t="s">
        <v>175</v>
      </c>
      <c r="AU772" s="231" t="s">
        <v>88</v>
      </c>
      <c r="AV772" s="13" t="s">
        <v>88</v>
      </c>
      <c r="AW772" s="13" t="s">
        <v>4</v>
      </c>
      <c r="AX772" s="13" t="s">
        <v>86</v>
      </c>
      <c r="AY772" s="231" t="s">
        <v>164</v>
      </c>
    </row>
    <row r="773" spans="1:65" s="2" customFormat="1" ht="36" customHeight="1">
      <c r="A773" s="35"/>
      <c r="B773" s="36"/>
      <c r="C773" s="204" t="s">
        <v>1311</v>
      </c>
      <c r="D773" s="204" t="s">
        <v>166</v>
      </c>
      <c r="E773" s="205" t="s">
        <v>1312</v>
      </c>
      <c r="F773" s="206" t="s">
        <v>1313</v>
      </c>
      <c r="G773" s="207" t="s">
        <v>255</v>
      </c>
      <c r="H773" s="208">
        <v>11.3</v>
      </c>
      <c r="I773" s="209"/>
      <c r="J773" s="210">
        <f>ROUND(I773*H773,2)</f>
        <v>0</v>
      </c>
      <c r="K773" s="206" t="s">
        <v>170</v>
      </c>
      <c r="L773" s="40"/>
      <c r="M773" s="211" t="s">
        <v>1</v>
      </c>
      <c r="N773" s="212" t="s">
        <v>43</v>
      </c>
      <c r="O773" s="72"/>
      <c r="P773" s="213">
        <f>O773*H773</f>
        <v>0</v>
      </c>
      <c r="Q773" s="213">
        <v>0</v>
      </c>
      <c r="R773" s="213">
        <f>Q773*H773</f>
        <v>0</v>
      </c>
      <c r="S773" s="213">
        <v>0</v>
      </c>
      <c r="T773" s="214">
        <f>S773*H773</f>
        <v>0</v>
      </c>
      <c r="U773" s="35"/>
      <c r="V773" s="35"/>
      <c r="W773" s="35"/>
      <c r="X773" s="35"/>
      <c r="Y773" s="35"/>
      <c r="Z773" s="35"/>
      <c r="AA773" s="35"/>
      <c r="AB773" s="35"/>
      <c r="AC773" s="35"/>
      <c r="AD773" s="35"/>
      <c r="AE773" s="35"/>
      <c r="AR773" s="215" t="s">
        <v>269</v>
      </c>
      <c r="AT773" s="215" t="s">
        <v>166</v>
      </c>
      <c r="AU773" s="215" t="s">
        <v>88</v>
      </c>
      <c r="AY773" s="18" t="s">
        <v>164</v>
      </c>
      <c r="BE773" s="216">
        <f>IF(N773="základní",J773,0)</f>
        <v>0</v>
      </c>
      <c r="BF773" s="216">
        <f>IF(N773="snížená",J773,0)</f>
        <v>0</v>
      </c>
      <c r="BG773" s="216">
        <f>IF(N773="zákl. přenesená",J773,0)</f>
        <v>0</v>
      </c>
      <c r="BH773" s="216">
        <f>IF(N773="sníž. přenesená",J773,0)</f>
        <v>0</v>
      </c>
      <c r="BI773" s="216">
        <f>IF(N773="nulová",J773,0)</f>
        <v>0</v>
      </c>
      <c r="BJ773" s="18" t="s">
        <v>86</v>
      </c>
      <c r="BK773" s="216">
        <f>ROUND(I773*H773,2)</f>
        <v>0</v>
      </c>
      <c r="BL773" s="18" t="s">
        <v>269</v>
      </c>
      <c r="BM773" s="215" t="s">
        <v>1314</v>
      </c>
    </row>
    <row r="774" spans="1:65" s="13" customFormat="1" ht="11.25">
      <c r="B774" s="221"/>
      <c r="C774" s="222"/>
      <c r="D774" s="217" t="s">
        <v>175</v>
      </c>
      <c r="E774" s="223" t="s">
        <v>1</v>
      </c>
      <c r="F774" s="224" t="s">
        <v>1315</v>
      </c>
      <c r="G774" s="222"/>
      <c r="H774" s="225">
        <v>11.3</v>
      </c>
      <c r="I774" s="226"/>
      <c r="J774" s="222"/>
      <c r="K774" s="222"/>
      <c r="L774" s="227"/>
      <c r="M774" s="228"/>
      <c r="N774" s="229"/>
      <c r="O774" s="229"/>
      <c r="P774" s="229"/>
      <c r="Q774" s="229"/>
      <c r="R774" s="229"/>
      <c r="S774" s="229"/>
      <c r="T774" s="230"/>
      <c r="AT774" s="231" t="s">
        <v>175</v>
      </c>
      <c r="AU774" s="231" t="s">
        <v>88</v>
      </c>
      <c r="AV774" s="13" t="s">
        <v>88</v>
      </c>
      <c r="AW774" s="13" t="s">
        <v>33</v>
      </c>
      <c r="AX774" s="13" t="s">
        <v>86</v>
      </c>
      <c r="AY774" s="231" t="s">
        <v>164</v>
      </c>
    </row>
    <row r="775" spans="1:65" s="2" customFormat="1" ht="36" customHeight="1">
      <c r="A775" s="35"/>
      <c r="B775" s="36"/>
      <c r="C775" s="204" t="s">
        <v>1316</v>
      </c>
      <c r="D775" s="204" t="s">
        <v>166</v>
      </c>
      <c r="E775" s="205" t="s">
        <v>1317</v>
      </c>
      <c r="F775" s="206" t="s">
        <v>1318</v>
      </c>
      <c r="G775" s="207" t="s">
        <v>255</v>
      </c>
      <c r="H775" s="208">
        <v>78</v>
      </c>
      <c r="I775" s="209"/>
      <c r="J775" s="210">
        <f>ROUND(I775*H775,2)</f>
        <v>0</v>
      </c>
      <c r="K775" s="206" t="s">
        <v>170</v>
      </c>
      <c r="L775" s="40"/>
      <c r="M775" s="211" t="s">
        <v>1</v>
      </c>
      <c r="N775" s="212" t="s">
        <v>43</v>
      </c>
      <c r="O775" s="72"/>
      <c r="P775" s="213">
        <f>O775*H775</f>
        <v>0</v>
      </c>
      <c r="Q775" s="213">
        <v>0</v>
      </c>
      <c r="R775" s="213">
        <f>Q775*H775</f>
        <v>0</v>
      </c>
      <c r="S775" s="213">
        <v>0</v>
      </c>
      <c r="T775" s="214">
        <f>S775*H775</f>
        <v>0</v>
      </c>
      <c r="U775" s="35"/>
      <c r="V775" s="35"/>
      <c r="W775" s="35"/>
      <c r="X775" s="35"/>
      <c r="Y775" s="35"/>
      <c r="Z775" s="35"/>
      <c r="AA775" s="35"/>
      <c r="AB775" s="35"/>
      <c r="AC775" s="35"/>
      <c r="AD775" s="35"/>
      <c r="AE775" s="35"/>
      <c r="AR775" s="215" t="s">
        <v>269</v>
      </c>
      <c r="AT775" s="215" t="s">
        <v>166</v>
      </c>
      <c r="AU775" s="215" t="s">
        <v>88</v>
      </c>
      <c r="AY775" s="18" t="s">
        <v>164</v>
      </c>
      <c r="BE775" s="216">
        <f>IF(N775="základní",J775,0)</f>
        <v>0</v>
      </c>
      <c r="BF775" s="216">
        <f>IF(N775="snížená",J775,0)</f>
        <v>0</v>
      </c>
      <c r="BG775" s="216">
        <f>IF(N775="zákl. přenesená",J775,0)</f>
        <v>0</v>
      </c>
      <c r="BH775" s="216">
        <f>IF(N775="sníž. přenesená",J775,0)</f>
        <v>0</v>
      </c>
      <c r="BI775" s="216">
        <f>IF(N775="nulová",J775,0)</f>
        <v>0</v>
      </c>
      <c r="BJ775" s="18" t="s">
        <v>86</v>
      </c>
      <c r="BK775" s="216">
        <f>ROUND(I775*H775,2)</f>
        <v>0</v>
      </c>
      <c r="BL775" s="18" t="s">
        <v>269</v>
      </c>
      <c r="BM775" s="215" t="s">
        <v>1319</v>
      </c>
    </row>
    <row r="776" spans="1:65" s="13" customFormat="1" ht="11.25">
      <c r="B776" s="221"/>
      <c r="C776" s="222"/>
      <c r="D776" s="217" t="s">
        <v>175</v>
      </c>
      <c r="E776" s="223" t="s">
        <v>1</v>
      </c>
      <c r="F776" s="224" t="s">
        <v>1296</v>
      </c>
      <c r="G776" s="222"/>
      <c r="H776" s="225">
        <v>78</v>
      </c>
      <c r="I776" s="226"/>
      <c r="J776" s="222"/>
      <c r="K776" s="222"/>
      <c r="L776" s="227"/>
      <c r="M776" s="228"/>
      <c r="N776" s="229"/>
      <c r="O776" s="229"/>
      <c r="P776" s="229"/>
      <c r="Q776" s="229"/>
      <c r="R776" s="229"/>
      <c r="S776" s="229"/>
      <c r="T776" s="230"/>
      <c r="AT776" s="231" t="s">
        <v>175</v>
      </c>
      <c r="AU776" s="231" t="s">
        <v>88</v>
      </c>
      <c r="AV776" s="13" t="s">
        <v>88</v>
      </c>
      <c r="AW776" s="13" t="s">
        <v>33</v>
      </c>
      <c r="AX776" s="13" t="s">
        <v>86</v>
      </c>
      <c r="AY776" s="231" t="s">
        <v>164</v>
      </c>
    </row>
    <row r="777" spans="1:65" s="2" customFormat="1" ht="36" customHeight="1">
      <c r="A777" s="35"/>
      <c r="B777" s="36"/>
      <c r="C777" s="204" t="s">
        <v>1320</v>
      </c>
      <c r="D777" s="204" t="s">
        <v>166</v>
      </c>
      <c r="E777" s="205" t="s">
        <v>1321</v>
      </c>
      <c r="F777" s="206" t="s">
        <v>1322</v>
      </c>
      <c r="G777" s="207" t="s">
        <v>255</v>
      </c>
      <c r="H777" s="208">
        <v>78</v>
      </c>
      <c r="I777" s="209"/>
      <c r="J777" s="210">
        <f>ROUND(I777*H777,2)</f>
        <v>0</v>
      </c>
      <c r="K777" s="206" t="s">
        <v>170</v>
      </c>
      <c r="L777" s="40"/>
      <c r="M777" s="211" t="s">
        <v>1</v>
      </c>
      <c r="N777" s="212" t="s">
        <v>43</v>
      </c>
      <c r="O777" s="72"/>
      <c r="P777" s="213">
        <f>O777*H777</f>
        <v>0</v>
      </c>
      <c r="Q777" s="213">
        <v>0</v>
      </c>
      <c r="R777" s="213">
        <f>Q777*H777</f>
        <v>0</v>
      </c>
      <c r="S777" s="213">
        <v>0</v>
      </c>
      <c r="T777" s="214">
        <f>S777*H777</f>
        <v>0</v>
      </c>
      <c r="U777" s="35"/>
      <c r="V777" s="35"/>
      <c r="W777" s="35"/>
      <c r="X777" s="35"/>
      <c r="Y777" s="35"/>
      <c r="Z777" s="35"/>
      <c r="AA777" s="35"/>
      <c r="AB777" s="35"/>
      <c r="AC777" s="35"/>
      <c r="AD777" s="35"/>
      <c r="AE777" s="35"/>
      <c r="AR777" s="215" t="s">
        <v>269</v>
      </c>
      <c r="AT777" s="215" t="s">
        <v>166</v>
      </c>
      <c r="AU777" s="215" t="s">
        <v>88</v>
      </c>
      <c r="AY777" s="18" t="s">
        <v>164</v>
      </c>
      <c r="BE777" s="216">
        <f>IF(N777="základní",J777,0)</f>
        <v>0</v>
      </c>
      <c r="BF777" s="216">
        <f>IF(N777="snížená",J777,0)</f>
        <v>0</v>
      </c>
      <c r="BG777" s="216">
        <f>IF(N777="zákl. přenesená",J777,0)</f>
        <v>0</v>
      </c>
      <c r="BH777" s="216">
        <f>IF(N777="sníž. přenesená",J777,0)</f>
        <v>0</v>
      </c>
      <c r="BI777" s="216">
        <f>IF(N777="nulová",J777,0)</f>
        <v>0</v>
      </c>
      <c r="BJ777" s="18" t="s">
        <v>86</v>
      </c>
      <c r="BK777" s="216">
        <f>ROUND(I777*H777,2)</f>
        <v>0</v>
      </c>
      <c r="BL777" s="18" t="s">
        <v>269</v>
      </c>
      <c r="BM777" s="215" t="s">
        <v>1323</v>
      </c>
    </row>
    <row r="778" spans="1:65" s="2" customFormat="1" ht="24" customHeight="1">
      <c r="A778" s="35"/>
      <c r="B778" s="36"/>
      <c r="C778" s="204" t="s">
        <v>1324</v>
      </c>
      <c r="D778" s="204" t="s">
        <v>166</v>
      </c>
      <c r="E778" s="205" t="s">
        <v>1325</v>
      </c>
      <c r="F778" s="206" t="s">
        <v>1326</v>
      </c>
      <c r="G778" s="207" t="s">
        <v>255</v>
      </c>
      <c r="H778" s="208">
        <v>55.6</v>
      </c>
      <c r="I778" s="209"/>
      <c r="J778" s="210">
        <f>ROUND(I778*H778,2)</f>
        <v>0</v>
      </c>
      <c r="K778" s="206" t="s">
        <v>170</v>
      </c>
      <c r="L778" s="40"/>
      <c r="M778" s="211" t="s">
        <v>1</v>
      </c>
      <c r="N778" s="212" t="s">
        <v>43</v>
      </c>
      <c r="O778" s="72"/>
      <c r="P778" s="213">
        <f>O778*H778</f>
        <v>0</v>
      </c>
      <c r="Q778" s="213">
        <v>1.5E-3</v>
      </c>
      <c r="R778" s="213">
        <f>Q778*H778</f>
        <v>8.3400000000000002E-2</v>
      </c>
      <c r="S778" s="213">
        <v>0</v>
      </c>
      <c r="T778" s="214">
        <f>S778*H778</f>
        <v>0</v>
      </c>
      <c r="U778" s="35"/>
      <c r="V778" s="35"/>
      <c r="W778" s="35"/>
      <c r="X778" s="35"/>
      <c r="Y778" s="35"/>
      <c r="Z778" s="35"/>
      <c r="AA778" s="35"/>
      <c r="AB778" s="35"/>
      <c r="AC778" s="35"/>
      <c r="AD778" s="35"/>
      <c r="AE778" s="35"/>
      <c r="AR778" s="215" t="s">
        <v>269</v>
      </c>
      <c r="AT778" s="215" t="s">
        <v>166</v>
      </c>
      <c r="AU778" s="215" t="s">
        <v>88</v>
      </c>
      <c r="AY778" s="18" t="s">
        <v>164</v>
      </c>
      <c r="BE778" s="216">
        <f>IF(N778="základní",J778,0)</f>
        <v>0</v>
      </c>
      <c r="BF778" s="216">
        <f>IF(N778="snížená",J778,0)</f>
        <v>0</v>
      </c>
      <c r="BG778" s="216">
        <f>IF(N778="zákl. přenesená",J778,0)</f>
        <v>0</v>
      </c>
      <c r="BH778" s="216">
        <f>IF(N778="sníž. přenesená",J778,0)</f>
        <v>0</v>
      </c>
      <c r="BI778" s="216">
        <f>IF(N778="nulová",J778,0)</f>
        <v>0</v>
      </c>
      <c r="BJ778" s="18" t="s">
        <v>86</v>
      </c>
      <c r="BK778" s="216">
        <f>ROUND(I778*H778,2)</f>
        <v>0</v>
      </c>
      <c r="BL778" s="18" t="s">
        <v>269</v>
      </c>
      <c r="BM778" s="215" t="s">
        <v>1327</v>
      </c>
    </row>
    <row r="779" spans="1:65" s="14" customFormat="1" ht="11.25">
      <c r="B779" s="232"/>
      <c r="C779" s="233"/>
      <c r="D779" s="217" t="s">
        <v>175</v>
      </c>
      <c r="E779" s="234" t="s">
        <v>1</v>
      </c>
      <c r="F779" s="235" t="s">
        <v>561</v>
      </c>
      <c r="G779" s="233"/>
      <c r="H779" s="234" t="s">
        <v>1</v>
      </c>
      <c r="I779" s="236"/>
      <c r="J779" s="233"/>
      <c r="K779" s="233"/>
      <c r="L779" s="237"/>
      <c r="M779" s="238"/>
      <c r="N779" s="239"/>
      <c r="O779" s="239"/>
      <c r="P779" s="239"/>
      <c r="Q779" s="239"/>
      <c r="R779" s="239"/>
      <c r="S779" s="239"/>
      <c r="T779" s="240"/>
      <c r="AT779" s="241" t="s">
        <v>175</v>
      </c>
      <c r="AU779" s="241" t="s">
        <v>88</v>
      </c>
      <c r="AV779" s="14" t="s">
        <v>86</v>
      </c>
      <c r="AW779" s="14" t="s">
        <v>33</v>
      </c>
      <c r="AX779" s="14" t="s">
        <v>78</v>
      </c>
      <c r="AY779" s="241" t="s">
        <v>164</v>
      </c>
    </row>
    <row r="780" spans="1:65" s="13" customFormat="1" ht="11.25">
      <c r="B780" s="221"/>
      <c r="C780" s="222"/>
      <c r="D780" s="217" t="s">
        <v>175</v>
      </c>
      <c r="E780" s="223" t="s">
        <v>1</v>
      </c>
      <c r="F780" s="224" t="s">
        <v>1273</v>
      </c>
      <c r="G780" s="222"/>
      <c r="H780" s="225">
        <v>55.6</v>
      </c>
      <c r="I780" s="226"/>
      <c r="J780" s="222"/>
      <c r="K780" s="222"/>
      <c r="L780" s="227"/>
      <c r="M780" s="228"/>
      <c r="N780" s="229"/>
      <c r="O780" s="229"/>
      <c r="P780" s="229"/>
      <c r="Q780" s="229"/>
      <c r="R780" s="229"/>
      <c r="S780" s="229"/>
      <c r="T780" s="230"/>
      <c r="AT780" s="231" t="s">
        <v>175</v>
      </c>
      <c r="AU780" s="231" t="s">
        <v>88</v>
      </c>
      <c r="AV780" s="13" t="s">
        <v>88</v>
      </c>
      <c r="AW780" s="13" t="s">
        <v>33</v>
      </c>
      <c r="AX780" s="13" t="s">
        <v>86</v>
      </c>
      <c r="AY780" s="231" t="s">
        <v>164</v>
      </c>
    </row>
    <row r="781" spans="1:65" s="2" customFormat="1" ht="16.5" customHeight="1">
      <c r="A781" s="35"/>
      <c r="B781" s="36"/>
      <c r="C781" s="204" t="s">
        <v>1328</v>
      </c>
      <c r="D781" s="204" t="s">
        <v>166</v>
      </c>
      <c r="E781" s="205" t="s">
        <v>1329</v>
      </c>
      <c r="F781" s="206" t="s">
        <v>1330</v>
      </c>
      <c r="G781" s="207" t="s">
        <v>262</v>
      </c>
      <c r="H781" s="208">
        <v>112.5</v>
      </c>
      <c r="I781" s="209"/>
      <c r="J781" s="210">
        <f>ROUND(I781*H781,2)</f>
        <v>0</v>
      </c>
      <c r="K781" s="206" t="s">
        <v>170</v>
      </c>
      <c r="L781" s="40"/>
      <c r="M781" s="211" t="s">
        <v>1</v>
      </c>
      <c r="N781" s="212" t="s">
        <v>43</v>
      </c>
      <c r="O781" s="72"/>
      <c r="P781" s="213">
        <f>O781*H781</f>
        <v>0</v>
      </c>
      <c r="Q781" s="213">
        <v>3.0000000000000001E-5</v>
      </c>
      <c r="R781" s="213">
        <f>Q781*H781</f>
        <v>3.375E-3</v>
      </c>
      <c r="S781" s="213">
        <v>0</v>
      </c>
      <c r="T781" s="214">
        <f>S781*H781</f>
        <v>0</v>
      </c>
      <c r="U781" s="35"/>
      <c r="V781" s="35"/>
      <c r="W781" s="35"/>
      <c r="X781" s="35"/>
      <c r="Y781" s="35"/>
      <c r="Z781" s="35"/>
      <c r="AA781" s="35"/>
      <c r="AB781" s="35"/>
      <c r="AC781" s="35"/>
      <c r="AD781" s="35"/>
      <c r="AE781" s="35"/>
      <c r="AR781" s="215" t="s">
        <v>269</v>
      </c>
      <c r="AT781" s="215" t="s">
        <v>166</v>
      </c>
      <c r="AU781" s="215" t="s">
        <v>88</v>
      </c>
      <c r="AY781" s="18" t="s">
        <v>164</v>
      </c>
      <c r="BE781" s="216">
        <f>IF(N781="základní",J781,0)</f>
        <v>0</v>
      </c>
      <c r="BF781" s="216">
        <f>IF(N781="snížená",J781,0)</f>
        <v>0</v>
      </c>
      <c r="BG781" s="216">
        <f>IF(N781="zákl. přenesená",J781,0)</f>
        <v>0</v>
      </c>
      <c r="BH781" s="216">
        <f>IF(N781="sníž. přenesená",J781,0)</f>
        <v>0</v>
      </c>
      <c r="BI781" s="216">
        <f>IF(N781="nulová",J781,0)</f>
        <v>0</v>
      </c>
      <c r="BJ781" s="18" t="s">
        <v>86</v>
      </c>
      <c r="BK781" s="216">
        <f>ROUND(I781*H781,2)</f>
        <v>0</v>
      </c>
      <c r="BL781" s="18" t="s">
        <v>269</v>
      </c>
      <c r="BM781" s="215" t="s">
        <v>1331</v>
      </c>
    </row>
    <row r="782" spans="1:65" s="14" customFormat="1" ht="11.25">
      <c r="B782" s="232"/>
      <c r="C782" s="233"/>
      <c r="D782" s="217" t="s">
        <v>175</v>
      </c>
      <c r="E782" s="234" t="s">
        <v>1</v>
      </c>
      <c r="F782" s="235" t="s">
        <v>1332</v>
      </c>
      <c r="G782" s="233"/>
      <c r="H782" s="234" t="s">
        <v>1</v>
      </c>
      <c r="I782" s="236"/>
      <c r="J782" s="233"/>
      <c r="K782" s="233"/>
      <c r="L782" s="237"/>
      <c r="M782" s="238"/>
      <c r="N782" s="239"/>
      <c r="O782" s="239"/>
      <c r="P782" s="239"/>
      <c r="Q782" s="239"/>
      <c r="R782" s="239"/>
      <c r="S782" s="239"/>
      <c r="T782" s="240"/>
      <c r="AT782" s="241" t="s">
        <v>175</v>
      </c>
      <c r="AU782" s="241" t="s">
        <v>88</v>
      </c>
      <c r="AV782" s="14" t="s">
        <v>86</v>
      </c>
      <c r="AW782" s="14" t="s">
        <v>33</v>
      </c>
      <c r="AX782" s="14" t="s">
        <v>78</v>
      </c>
      <c r="AY782" s="241" t="s">
        <v>164</v>
      </c>
    </row>
    <row r="783" spans="1:65" s="13" customFormat="1" ht="11.25">
      <c r="B783" s="221"/>
      <c r="C783" s="222"/>
      <c r="D783" s="217" t="s">
        <v>175</v>
      </c>
      <c r="E783" s="223" t="s">
        <v>1</v>
      </c>
      <c r="F783" s="224" t="s">
        <v>759</v>
      </c>
      <c r="G783" s="222"/>
      <c r="H783" s="225">
        <v>20</v>
      </c>
      <c r="I783" s="226"/>
      <c r="J783" s="222"/>
      <c r="K783" s="222"/>
      <c r="L783" s="227"/>
      <c r="M783" s="228"/>
      <c r="N783" s="229"/>
      <c r="O783" s="229"/>
      <c r="P783" s="229"/>
      <c r="Q783" s="229"/>
      <c r="R783" s="229"/>
      <c r="S783" s="229"/>
      <c r="T783" s="230"/>
      <c r="AT783" s="231" t="s">
        <v>175</v>
      </c>
      <c r="AU783" s="231" t="s">
        <v>88</v>
      </c>
      <c r="AV783" s="13" t="s">
        <v>88</v>
      </c>
      <c r="AW783" s="13" t="s">
        <v>33</v>
      </c>
      <c r="AX783" s="13" t="s">
        <v>78</v>
      </c>
      <c r="AY783" s="231" t="s">
        <v>164</v>
      </c>
    </row>
    <row r="784" spans="1:65" s="13" customFormat="1" ht="11.25">
      <c r="B784" s="221"/>
      <c r="C784" s="222"/>
      <c r="D784" s="217" t="s">
        <v>175</v>
      </c>
      <c r="E784" s="223" t="s">
        <v>1</v>
      </c>
      <c r="F784" s="224" t="s">
        <v>760</v>
      </c>
      <c r="G784" s="222"/>
      <c r="H784" s="225">
        <v>8.25</v>
      </c>
      <c r="I784" s="226"/>
      <c r="J784" s="222"/>
      <c r="K784" s="222"/>
      <c r="L784" s="227"/>
      <c r="M784" s="228"/>
      <c r="N784" s="229"/>
      <c r="O784" s="229"/>
      <c r="P784" s="229"/>
      <c r="Q784" s="229"/>
      <c r="R784" s="229"/>
      <c r="S784" s="229"/>
      <c r="T784" s="230"/>
      <c r="AT784" s="231" t="s">
        <v>175</v>
      </c>
      <c r="AU784" s="231" t="s">
        <v>88</v>
      </c>
      <c r="AV784" s="13" t="s">
        <v>88</v>
      </c>
      <c r="AW784" s="13" t="s">
        <v>33</v>
      </c>
      <c r="AX784" s="13" t="s">
        <v>78</v>
      </c>
      <c r="AY784" s="231" t="s">
        <v>164</v>
      </c>
    </row>
    <row r="785" spans="1:65" s="13" customFormat="1" ht="11.25">
      <c r="B785" s="221"/>
      <c r="C785" s="222"/>
      <c r="D785" s="217" t="s">
        <v>175</v>
      </c>
      <c r="E785" s="223" t="s">
        <v>1</v>
      </c>
      <c r="F785" s="224" t="s">
        <v>761</v>
      </c>
      <c r="G785" s="222"/>
      <c r="H785" s="225">
        <v>20.55</v>
      </c>
      <c r="I785" s="226"/>
      <c r="J785" s="222"/>
      <c r="K785" s="222"/>
      <c r="L785" s="227"/>
      <c r="M785" s="228"/>
      <c r="N785" s="229"/>
      <c r="O785" s="229"/>
      <c r="P785" s="229"/>
      <c r="Q785" s="229"/>
      <c r="R785" s="229"/>
      <c r="S785" s="229"/>
      <c r="T785" s="230"/>
      <c r="AT785" s="231" t="s">
        <v>175</v>
      </c>
      <c r="AU785" s="231" t="s">
        <v>88</v>
      </c>
      <c r="AV785" s="13" t="s">
        <v>88</v>
      </c>
      <c r="AW785" s="13" t="s">
        <v>33</v>
      </c>
      <c r="AX785" s="13" t="s">
        <v>78</v>
      </c>
      <c r="AY785" s="231" t="s">
        <v>164</v>
      </c>
    </row>
    <row r="786" spans="1:65" s="13" customFormat="1" ht="11.25">
      <c r="B786" s="221"/>
      <c r="C786" s="222"/>
      <c r="D786" s="217" t="s">
        <v>175</v>
      </c>
      <c r="E786" s="223" t="s">
        <v>1</v>
      </c>
      <c r="F786" s="224" t="s">
        <v>762</v>
      </c>
      <c r="G786" s="222"/>
      <c r="H786" s="225">
        <v>25.5</v>
      </c>
      <c r="I786" s="226"/>
      <c r="J786" s="222"/>
      <c r="K786" s="222"/>
      <c r="L786" s="227"/>
      <c r="M786" s="228"/>
      <c r="N786" s="229"/>
      <c r="O786" s="229"/>
      <c r="P786" s="229"/>
      <c r="Q786" s="229"/>
      <c r="R786" s="229"/>
      <c r="S786" s="229"/>
      <c r="T786" s="230"/>
      <c r="AT786" s="231" t="s">
        <v>175</v>
      </c>
      <c r="AU786" s="231" t="s">
        <v>88</v>
      </c>
      <c r="AV786" s="13" t="s">
        <v>88</v>
      </c>
      <c r="AW786" s="13" t="s">
        <v>33</v>
      </c>
      <c r="AX786" s="13" t="s">
        <v>78</v>
      </c>
      <c r="AY786" s="231" t="s">
        <v>164</v>
      </c>
    </row>
    <row r="787" spans="1:65" s="13" customFormat="1" ht="11.25">
      <c r="B787" s="221"/>
      <c r="C787" s="222"/>
      <c r="D787" s="217" t="s">
        <v>175</v>
      </c>
      <c r="E787" s="223" t="s">
        <v>1</v>
      </c>
      <c r="F787" s="224" t="s">
        <v>763</v>
      </c>
      <c r="G787" s="222"/>
      <c r="H787" s="225">
        <v>22.95</v>
      </c>
      <c r="I787" s="226"/>
      <c r="J787" s="222"/>
      <c r="K787" s="222"/>
      <c r="L787" s="227"/>
      <c r="M787" s="228"/>
      <c r="N787" s="229"/>
      <c r="O787" s="229"/>
      <c r="P787" s="229"/>
      <c r="Q787" s="229"/>
      <c r="R787" s="229"/>
      <c r="S787" s="229"/>
      <c r="T787" s="230"/>
      <c r="AT787" s="231" t="s">
        <v>175</v>
      </c>
      <c r="AU787" s="231" t="s">
        <v>88</v>
      </c>
      <c r="AV787" s="13" t="s">
        <v>88</v>
      </c>
      <c r="AW787" s="13" t="s">
        <v>33</v>
      </c>
      <c r="AX787" s="13" t="s">
        <v>78</v>
      </c>
      <c r="AY787" s="231" t="s">
        <v>164</v>
      </c>
    </row>
    <row r="788" spans="1:65" s="13" customFormat="1" ht="11.25">
      <c r="B788" s="221"/>
      <c r="C788" s="222"/>
      <c r="D788" s="217" t="s">
        <v>175</v>
      </c>
      <c r="E788" s="223" t="s">
        <v>1</v>
      </c>
      <c r="F788" s="224" t="s">
        <v>764</v>
      </c>
      <c r="G788" s="222"/>
      <c r="H788" s="225">
        <v>7.75</v>
      </c>
      <c r="I788" s="226"/>
      <c r="J788" s="222"/>
      <c r="K788" s="222"/>
      <c r="L788" s="227"/>
      <c r="M788" s="228"/>
      <c r="N788" s="229"/>
      <c r="O788" s="229"/>
      <c r="P788" s="229"/>
      <c r="Q788" s="229"/>
      <c r="R788" s="229"/>
      <c r="S788" s="229"/>
      <c r="T788" s="230"/>
      <c r="AT788" s="231" t="s">
        <v>175</v>
      </c>
      <c r="AU788" s="231" t="s">
        <v>88</v>
      </c>
      <c r="AV788" s="13" t="s">
        <v>88</v>
      </c>
      <c r="AW788" s="13" t="s">
        <v>33</v>
      </c>
      <c r="AX788" s="13" t="s">
        <v>78</v>
      </c>
      <c r="AY788" s="231" t="s">
        <v>164</v>
      </c>
    </row>
    <row r="789" spans="1:65" s="13" customFormat="1" ht="11.25">
      <c r="B789" s="221"/>
      <c r="C789" s="222"/>
      <c r="D789" s="217" t="s">
        <v>175</v>
      </c>
      <c r="E789" s="223" t="s">
        <v>1</v>
      </c>
      <c r="F789" s="224" t="s">
        <v>765</v>
      </c>
      <c r="G789" s="222"/>
      <c r="H789" s="225">
        <v>7.5</v>
      </c>
      <c r="I789" s="226"/>
      <c r="J789" s="222"/>
      <c r="K789" s="222"/>
      <c r="L789" s="227"/>
      <c r="M789" s="228"/>
      <c r="N789" s="229"/>
      <c r="O789" s="229"/>
      <c r="P789" s="229"/>
      <c r="Q789" s="229"/>
      <c r="R789" s="229"/>
      <c r="S789" s="229"/>
      <c r="T789" s="230"/>
      <c r="AT789" s="231" t="s">
        <v>175</v>
      </c>
      <c r="AU789" s="231" t="s">
        <v>88</v>
      </c>
      <c r="AV789" s="13" t="s">
        <v>88</v>
      </c>
      <c r="AW789" s="13" t="s">
        <v>33</v>
      </c>
      <c r="AX789" s="13" t="s">
        <v>78</v>
      </c>
      <c r="AY789" s="231" t="s">
        <v>164</v>
      </c>
    </row>
    <row r="790" spans="1:65" s="15" customFormat="1" ht="11.25">
      <c r="B790" s="242"/>
      <c r="C790" s="243"/>
      <c r="D790" s="217" t="s">
        <v>175</v>
      </c>
      <c r="E790" s="244" t="s">
        <v>1</v>
      </c>
      <c r="F790" s="245" t="s">
        <v>207</v>
      </c>
      <c r="G790" s="243"/>
      <c r="H790" s="246">
        <v>112.5</v>
      </c>
      <c r="I790" s="247"/>
      <c r="J790" s="243"/>
      <c r="K790" s="243"/>
      <c r="L790" s="248"/>
      <c r="M790" s="249"/>
      <c r="N790" s="250"/>
      <c r="O790" s="250"/>
      <c r="P790" s="250"/>
      <c r="Q790" s="250"/>
      <c r="R790" s="250"/>
      <c r="S790" s="250"/>
      <c r="T790" s="251"/>
      <c r="AT790" s="252" t="s">
        <v>175</v>
      </c>
      <c r="AU790" s="252" t="s">
        <v>88</v>
      </c>
      <c r="AV790" s="15" t="s">
        <v>171</v>
      </c>
      <c r="AW790" s="15" t="s">
        <v>33</v>
      </c>
      <c r="AX790" s="15" t="s">
        <v>86</v>
      </c>
      <c r="AY790" s="252" t="s">
        <v>164</v>
      </c>
    </row>
    <row r="791" spans="1:65" s="2" customFormat="1" ht="24" customHeight="1">
      <c r="A791" s="35"/>
      <c r="B791" s="36"/>
      <c r="C791" s="204" t="s">
        <v>1333</v>
      </c>
      <c r="D791" s="204" t="s">
        <v>166</v>
      </c>
      <c r="E791" s="205" t="s">
        <v>1334</v>
      </c>
      <c r="F791" s="206" t="s">
        <v>1335</v>
      </c>
      <c r="G791" s="207" t="s">
        <v>262</v>
      </c>
      <c r="H791" s="208">
        <v>77.25</v>
      </c>
      <c r="I791" s="209"/>
      <c r="J791" s="210">
        <f>ROUND(I791*H791,2)</f>
        <v>0</v>
      </c>
      <c r="K791" s="206" t="s">
        <v>170</v>
      </c>
      <c r="L791" s="40"/>
      <c r="M791" s="211" t="s">
        <v>1</v>
      </c>
      <c r="N791" s="212" t="s">
        <v>43</v>
      </c>
      <c r="O791" s="72"/>
      <c r="P791" s="213">
        <f>O791*H791</f>
        <v>0</v>
      </c>
      <c r="Q791" s="213">
        <v>3.0000000000000001E-5</v>
      </c>
      <c r="R791" s="213">
        <f>Q791*H791</f>
        <v>2.3175000000000001E-3</v>
      </c>
      <c r="S791" s="213">
        <v>0</v>
      </c>
      <c r="T791" s="214">
        <f>S791*H791</f>
        <v>0</v>
      </c>
      <c r="U791" s="35"/>
      <c r="V791" s="35"/>
      <c r="W791" s="35"/>
      <c r="X791" s="35"/>
      <c r="Y791" s="35"/>
      <c r="Z791" s="35"/>
      <c r="AA791" s="35"/>
      <c r="AB791" s="35"/>
      <c r="AC791" s="35"/>
      <c r="AD791" s="35"/>
      <c r="AE791" s="35"/>
      <c r="AR791" s="215" t="s">
        <v>269</v>
      </c>
      <c r="AT791" s="215" t="s">
        <v>166</v>
      </c>
      <c r="AU791" s="215" t="s">
        <v>88</v>
      </c>
      <c r="AY791" s="18" t="s">
        <v>164</v>
      </c>
      <c r="BE791" s="216">
        <f>IF(N791="základní",J791,0)</f>
        <v>0</v>
      </c>
      <c r="BF791" s="216">
        <f>IF(N791="snížená",J791,0)</f>
        <v>0</v>
      </c>
      <c r="BG791" s="216">
        <f>IF(N791="zákl. přenesená",J791,0)</f>
        <v>0</v>
      </c>
      <c r="BH791" s="216">
        <f>IF(N791="sníž. přenesená",J791,0)</f>
        <v>0</v>
      </c>
      <c r="BI791" s="216">
        <f>IF(N791="nulová",J791,0)</f>
        <v>0</v>
      </c>
      <c r="BJ791" s="18" t="s">
        <v>86</v>
      </c>
      <c r="BK791" s="216">
        <f>ROUND(I791*H791,2)</f>
        <v>0</v>
      </c>
      <c r="BL791" s="18" t="s">
        <v>269</v>
      </c>
      <c r="BM791" s="215" t="s">
        <v>1336</v>
      </c>
    </row>
    <row r="792" spans="1:65" s="14" customFormat="1" ht="11.25">
      <c r="B792" s="232"/>
      <c r="C792" s="233"/>
      <c r="D792" s="217" t="s">
        <v>175</v>
      </c>
      <c r="E792" s="234" t="s">
        <v>1</v>
      </c>
      <c r="F792" s="235" t="s">
        <v>561</v>
      </c>
      <c r="G792" s="233"/>
      <c r="H792" s="234" t="s">
        <v>1</v>
      </c>
      <c r="I792" s="236"/>
      <c r="J792" s="233"/>
      <c r="K792" s="233"/>
      <c r="L792" s="237"/>
      <c r="M792" s="238"/>
      <c r="N792" s="239"/>
      <c r="O792" s="239"/>
      <c r="P792" s="239"/>
      <c r="Q792" s="239"/>
      <c r="R792" s="239"/>
      <c r="S792" s="239"/>
      <c r="T792" s="240"/>
      <c r="AT792" s="241" t="s">
        <v>175</v>
      </c>
      <c r="AU792" s="241" t="s">
        <v>88</v>
      </c>
      <c r="AV792" s="14" t="s">
        <v>86</v>
      </c>
      <c r="AW792" s="14" t="s">
        <v>33</v>
      </c>
      <c r="AX792" s="14" t="s">
        <v>78</v>
      </c>
      <c r="AY792" s="241" t="s">
        <v>164</v>
      </c>
    </row>
    <row r="793" spans="1:65" s="13" customFormat="1" ht="11.25">
      <c r="B793" s="221"/>
      <c r="C793" s="222"/>
      <c r="D793" s="217" t="s">
        <v>175</v>
      </c>
      <c r="E793" s="223" t="s">
        <v>1</v>
      </c>
      <c r="F793" s="224" t="s">
        <v>760</v>
      </c>
      <c r="G793" s="222"/>
      <c r="H793" s="225">
        <v>8.25</v>
      </c>
      <c r="I793" s="226"/>
      <c r="J793" s="222"/>
      <c r="K793" s="222"/>
      <c r="L793" s="227"/>
      <c r="M793" s="228"/>
      <c r="N793" s="229"/>
      <c r="O793" s="229"/>
      <c r="P793" s="229"/>
      <c r="Q793" s="229"/>
      <c r="R793" s="229"/>
      <c r="S793" s="229"/>
      <c r="T793" s="230"/>
      <c r="AT793" s="231" t="s">
        <v>175</v>
      </c>
      <c r="AU793" s="231" t="s">
        <v>88</v>
      </c>
      <c r="AV793" s="13" t="s">
        <v>88</v>
      </c>
      <c r="AW793" s="13" t="s">
        <v>33</v>
      </c>
      <c r="AX793" s="13" t="s">
        <v>78</v>
      </c>
      <c r="AY793" s="231" t="s">
        <v>164</v>
      </c>
    </row>
    <row r="794" spans="1:65" s="13" customFormat="1" ht="11.25">
      <c r="B794" s="221"/>
      <c r="C794" s="222"/>
      <c r="D794" s="217" t="s">
        <v>175</v>
      </c>
      <c r="E794" s="223" t="s">
        <v>1</v>
      </c>
      <c r="F794" s="224" t="s">
        <v>761</v>
      </c>
      <c r="G794" s="222"/>
      <c r="H794" s="225">
        <v>20.55</v>
      </c>
      <c r="I794" s="226"/>
      <c r="J794" s="222"/>
      <c r="K794" s="222"/>
      <c r="L794" s="227"/>
      <c r="M794" s="228"/>
      <c r="N794" s="229"/>
      <c r="O794" s="229"/>
      <c r="P794" s="229"/>
      <c r="Q794" s="229"/>
      <c r="R794" s="229"/>
      <c r="S794" s="229"/>
      <c r="T794" s="230"/>
      <c r="AT794" s="231" t="s">
        <v>175</v>
      </c>
      <c r="AU794" s="231" t="s">
        <v>88</v>
      </c>
      <c r="AV794" s="13" t="s">
        <v>88</v>
      </c>
      <c r="AW794" s="13" t="s">
        <v>33</v>
      </c>
      <c r="AX794" s="13" t="s">
        <v>78</v>
      </c>
      <c r="AY794" s="231" t="s">
        <v>164</v>
      </c>
    </row>
    <row r="795" spans="1:65" s="13" customFormat="1" ht="11.25">
      <c r="B795" s="221"/>
      <c r="C795" s="222"/>
      <c r="D795" s="217" t="s">
        <v>175</v>
      </c>
      <c r="E795" s="223" t="s">
        <v>1</v>
      </c>
      <c r="F795" s="224" t="s">
        <v>762</v>
      </c>
      <c r="G795" s="222"/>
      <c r="H795" s="225">
        <v>25.5</v>
      </c>
      <c r="I795" s="226"/>
      <c r="J795" s="222"/>
      <c r="K795" s="222"/>
      <c r="L795" s="227"/>
      <c r="M795" s="228"/>
      <c r="N795" s="229"/>
      <c r="O795" s="229"/>
      <c r="P795" s="229"/>
      <c r="Q795" s="229"/>
      <c r="R795" s="229"/>
      <c r="S795" s="229"/>
      <c r="T795" s="230"/>
      <c r="AT795" s="231" t="s">
        <v>175</v>
      </c>
      <c r="AU795" s="231" t="s">
        <v>88</v>
      </c>
      <c r="AV795" s="13" t="s">
        <v>88</v>
      </c>
      <c r="AW795" s="13" t="s">
        <v>33</v>
      </c>
      <c r="AX795" s="13" t="s">
        <v>78</v>
      </c>
      <c r="AY795" s="231" t="s">
        <v>164</v>
      </c>
    </row>
    <row r="796" spans="1:65" s="13" customFormat="1" ht="11.25">
      <c r="B796" s="221"/>
      <c r="C796" s="222"/>
      <c r="D796" s="217" t="s">
        <v>175</v>
      </c>
      <c r="E796" s="223" t="s">
        <v>1</v>
      </c>
      <c r="F796" s="224" t="s">
        <v>763</v>
      </c>
      <c r="G796" s="222"/>
      <c r="H796" s="225">
        <v>22.95</v>
      </c>
      <c r="I796" s="226"/>
      <c r="J796" s="222"/>
      <c r="K796" s="222"/>
      <c r="L796" s="227"/>
      <c r="M796" s="228"/>
      <c r="N796" s="229"/>
      <c r="O796" s="229"/>
      <c r="P796" s="229"/>
      <c r="Q796" s="229"/>
      <c r="R796" s="229"/>
      <c r="S796" s="229"/>
      <c r="T796" s="230"/>
      <c r="AT796" s="231" t="s">
        <v>175</v>
      </c>
      <c r="AU796" s="231" t="s">
        <v>88</v>
      </c>
      <c r="AV796" s="13" t="s">
        <v>88</v>
      </c>
      <c r="AW796" s="13" t="s">
        <v>33</v>
      </c>
      <c r="AX796" s="13" t="s">
        <v>78</v>
      </c>
      <c r="AY796" s="231" t="s">
        <v>164</v>
      </c>
    </row>
    <row r="797" spans="1:65" s="15" customFormat="1" ht="11.25">
      <c r="B797" s="242"/>
      <c r="C797" s="243"/>
      <c r="D797" s="217" t="s">
        <v>175</v>
      </c>
      <c r="E797" s="244" t="s">
        <v>1</v>
      </c>
      <c r="F797" s="245" t="s">
        <v>207</v>
      </c>
      <c r="G797" s="243"/>
      <c r="H797" s="246">
        <v>77.25</v>
      </c>
      <c r="I797" s="247"/>
      <c r="J797" s="243"/>
      <c r="K797" s="243"/>
      <c r="L797" s="248"/>
      <c r="M797" s="249"/>
      <c r="N797" s="250"/>
      <c r="O797" s="250"/>
      <c r="P797" s="250"/>
      <c r="Q797" s="250"/>
      <c r="R797" s="250"/>
      <c r="S797" s="250"/>
      <c r="T797" s="251"/>
      <c r="AT797" s="252" t="s">
        <v>175</v>
      </c>
      <c r="AU797" s="252" t="s">
        <v>88</v>
      </c>
      <c r="AV797" s="15" t="s">
        <v>171</v>
      </c>
      <c r="AW797" s="15" t="s">
        <v>33</v>
      </c>
      <c r="AX797" s="15" t="s">
        <v>86</v>
      </c>
      <c r="AY797" s="252" t="s">
        <v>164</v>
      </c>
    </row>
    <row r="798" spans="1:65" s="2" customFormat="1" ht="24" customHeight="1">
      <c r="A798" s="35"/>
      <c r="B798" s="36"/>
      <c r="C798" s="204" t="s">
        <v>1337</v>
      </c>
      <c r="D798" s="204" t="s">
        <v>166</v>
      </c>
      <c r="E798" s="205" t="s">
        <v>1338</v>
      </c>
      <c r="F798" s="206" t="s">
        <v>1339</v>
      </c>
      <c r="G798" s="207" t="s">
        <v>262</v>
      </c>
      <c r="H798" s="208">
        <v>77.25</v>
      </c>
      <c r="I798" s="209"/>
      <c r="J798" s="210">
        <f>ROUND(I798*H798,2)</f>
        <v>0</v>
      </c>
      <c r="K798" s="206" t="s">
        <v>170</v>
      </c>
      <c r="L798" s="40"/>
      <c r="M798" s="211" t="s">
        <v>1</v>
      </c>
      <c r="N798" s="212" t="s">
        <v>43</v>
      </c>
      <c r="O798" s="72"/>
      <c r="P798" s="213">
        <f>O798*H798</f>
        <v>0</v>
      </c>
      <c r="Q798" s="213">
        <v>4.0000000000000002E-4</v>
      </c>
      <c r="R798" s="213">
        <f>Q798*H798</f>
        <v>3.09E-2</v>
      </c>
      <c r="S798" s="213">
        <v>0</v>
      </c>
      <c r="T798" s="214">
        <f>S798*H798</f>
        <v>0</v>
      </c>
      <c r="U798" s="35"/>
      <c r="V798" s="35"/>
      <c r="W798" s="35"/>
      <c r="X798" s="35"/>
      <c r="Y798" s="35"/>
      <c r="Z798" s="35"/>
      <c r="AA798" s="35"/>
      <c r="AB798" s="35"/>
      <c r="AC798" s="35"/>
      <c r="AD798" s="35"/>
      <c r="AE798" s="35"/>
      <c r="AR798" s="215" t="s">
        <v>269</v>
      </c>
      <c r="AT798" s="215" t="s">
        <v>166</v>
      </c>
      <c r="AU798" s="215" t="s">
        <v>88</v>
      </c>
      <c r="AY798" s="18" t="s">
        <v>164</v>
      </c>
      <c r="BE798" s="216">
        <f>IF(N798="základní",J798,0)</f>
        <v>0</v>
      </c>
      <c r="BF798" s="216">
        <f>IF(N798="snížená",J798,0)</f>
        <v>0</v>
      </c>
      <c r="BG798" s="216">
        <f>IF(N798="zákl. přenesená",J798,0)</f>
        <v>0</v>
      </c>
      <c r="BH798" s="216">
        <f>IF(N798="sníž. přenesená",J798,0)</f>
        <v>0</v>
      </c>
      <c r="BI798" s="216">
        <f>IF(N798="nulová",J798,0)</f>
        <v>0</v>
      </c>
      <c r="BJ798" s="18" t="s">
        <v>86</v>
      </c>
      <c r="BK798" s="216">
        <f>ROUND(I798*H798,2)</f>
        <v>0</v>
      </c>
      <c r="BL798" s="18" t="s">
        <v>269</v>
      </c>
      <c r="BM798" s="215" t="s">
        <v>1340</v>
      </c>
    </row>
    <row r="799" spans="1:65" s="14" customFormat="1" ht="11.25">
      <c r="B799" s="232"/>
      <c r="C799" s="233"/>
      <c r="D799" s="217" t="s">
        <v>175</v>
      </c>
      <c r="E799" s="234" t="s">
        <v>1</v>
      </c>
      <c r="F799" s="235" t="s">
        <v>561</v>
      </c>
      <c r="G799" s="233"/>
      <c r="H799" s="234" t="s">
        <v>1</v>
      </c>
      <c r="I799" s="236"/>
      <c r="J799" s="233"/>
      <c r="K799" s="233"/>
      <c r="L799" s="237"/>
      <c r="M799" s="238"/>
      <c r="N799" s="239"/>
      <c r="O799" s="239"/>
      <c r="P799" s="239"/>
      <c r="Q799" s="239"/>
      <c r="R799" s="239"/>
      <c r="S799" s="239"/>
      <c r="T799" s="240"/>
      <c r="AT799" s="241" t="s">
        <v>175</v>
      </c>
      <c r="AU799" s="241" t="s">
        <v>88</v>
      </c>
      <c r="AV799" s="14" t="s">
        <v>86</v>
      </c>
      <c r="AW799" s="14" t="s">
        <v>33</v>
      </c>
      <c r="AX799" s="14" t="s">
        <v>78</v>
      </c>
      <c r="AY799" s="241" t="s">
        <v>164</v>
      </c>
    </row>
    <row r="800" spans="1:65" s="13" customFormat="1" ht="11.25">
      <c r="B800" s="221"/>
      <c r="C800" s="222"/>
      <c r="D800" s="217" t="s">
        <v>175</v>
      </c>
      <c r="E800" s="223" t="s">
        <v>1</v>
      </c>
      <c r="F800" s="224" t="s">
        <v>760</v>
      </c>
      <c r="G800" s="222"/>
      <c r="H800" s="225">
        <v>8.25</v>
      </c>
      <c r="I800" s="226"/>
      <c r="J800" s="222"/>
      <c r="K800" s="222"/>
      <c r="L800" s="227"/>
      <c r="M800" s="228"/>
      <c r="N800" s="229"/>
      <c r="O800" s="229"/>
      <c r="P800" s="229"/>
      <c r="Q800" s="229"/>
      <c r="R800" s="229"/>
      <c r="S800" s="229"/>
      <c r="T800" s="230"/>
      <c r="AT800" s="231" t="s">
        <v>175</v>
      </c>
      <c r="AU800" s="231" t="s">
        <v>88</v>
      </c>
      <c r="AV800" s="13" t="s">
        <v>88</v>
      </c>
      <c r="AW800" s="13" t="s">
        <v>33</v>
      </c>
      <c r="AX800" s="13" t="s">
        <v>78</v>
      </c>
      <c r="AY800" s="231" t="s">
        <v>164</v>
      </c>
    </row>
    <row r="801" spans="1:65" s="13" customFormat="1" ht="11.25">
      <c r="B801" s="221"/>
      <c r="C801" s="222"/>
      <c r="D801" s="217" t="s">
        <v>175</v>
      </c>
      <c r="E801" s="223" t="s">
        <v>1</v>
      </c>
      <c r="F801" s="224" t="s">
        <v>761</v>
      </c>
      <c r="G801" s="222"/>
      <c r="H801" s="225">
        <v>20.55</v>
      </c>
      <c r="I801" s="226"/>
      <c r="J801" s="222"/>
      <c r="K801" s="222"/>
      <c r="L801" s="227"/>
      <c r="M801" s="228"/>
      <c r="N801" s="229"/>
      <c r="O801" s="229"/>
      <c r="P801" s="229"/>
      <c r="Q801" s="229"/>
      <c r="R801" s="229"/>
      <c r="S801" s="229"/>
      <c r="T801" s="230"/>
      <c r="AT801" s="231" t="s">
        <v>175</v>
      </c>
      <c r="AU801" s="231" t="s">
        <v>88</v>
      </c>
      <c r="AV801" s="13" t="s">
        <v>88</v>
      </c>
      <c r="AW801" s="13" t="s">
        <v>33</v>
      </c>
      <c r="AX801" s="13" t="s">
        <v>78</v>
      </c>
      <c r="AY801" s="231" t="s">
        <v>164</v>
      </c>
    </row>
    <row r="802" spans="1:65" s="13" customFormat="1" ht="11.25">
      <c r="B802" s="221"/>
      <c r="C802" s="222"/>
      <c r="D802" s="217" t="s">
        <v>175</v>
      </c>
      <c r="E802" s="223" t="s">
        <v>1</v>
      </c>
      <c r="F802" s="224" t="s">
        <v>762</v>
      </c>
      <c r="G802" s="222"/>
      <c r="H802" s="225">
        <v>25.5</v>
      </c>
      <c r="I802" s="226"/>
      <c r="J802" s="222"/>
      <c r="K802" s="222"/>
      <c r="L802" s="227"/>
      <c r="M802" s="228"/>
      <c r="N802" s="229"/>
      <c r="O802" s="229"/>
      <c r="P802" s="229"/>
      <c r="Q802" s="229"/>
      <c r="R802" s="229"/>
      <c r="S802" s="229"/>
      <c r="T802" s="230"/>
      <c r="AT802" s="231" t="s">
        <v>175</v>
      </c>
      <c r="AU802" s="231" t="s">
        <v>88</v>
      </c>
      <c r="AV802" s="13" t="s">
        <v>88</v>
      </c>
      <c r="AW802" s="13" t="s">
        <v>33</v>
      </c>
      <c r="AX802" s="13" t="s">
        <v>78</v>
      </c>
      <c r="AY802" s="231" t="s">
        <v>164</v>
      </c>
    </row>
    <row r="803" spans="1:65" s="13" customFormat="1" ht="11.25">
      <c r="B803" s="221"/>
      <c r="C803" s="222"/>
      <c r="D803" s="217" t="s">
        <v>175</v>
      </c>
      <c r="E803" s="223" t="s">
        <v>1</v>
      </c>
      <c r="F803" s="224" t="s">
        <v>763</v>
      </c>
      <c r="G803" s="222"/>
      <c r="H803" s="225">
        <v>22.95</v>
      </c>
      <c r="I803" s="226"/>
      <c r="J803" s="222"/>
      <c r="K803" s="222"/>
      <c r="L803" s="227"/>
      <c r="M803" s="228"/>
      <c r="N803" s="229"/>
      <c r="O803" s="229"/>
      <c r="P803" s="229"/>
      <c r="Q803" s="229"/>
      <c r="R803" s="229"/>
      <c r="S803" s="229"/>
      <c r="T803" s="230"/>
      <c r="AT803" s="231" t="s">
        <v>175</v>
      </c>
      <c r="AU803" s="231" t="s">
        <v>88</v>
      </c>
      <c r="AV803" s="13" t="s">
        <v>88</v>
      </c>
      <c r="AW803" s="13" t="s">
        <v>33</v>
      </c>
      <c r="AX803" s="13" t="s">
        <v>78</v>
      </c>
      <c r="AY803" s="231" t="s">
        <v>164</v>
      </c>
    </row>
    <row r="804" spans="1:65" s="15" customFormat="1" ht="11.25">
      <c r="B804" s="242"/>
      <c r="C804" s="243"/>
      <c r="D804" s="217" t="s">
        <v>175</v>
      </c>
      <c r="E804" s="244" t="s">
        <v>1</v>
      </c>
      <c r="F804" s="245" t="s">
        <v>207</v>
      </c>
      <c r="G804" s="243"/>
      <c r="H804" s="246">
        <v>77.25</v>
      </c>
      <c r="I804" s="247"/>
      <c r="J804" s="243"/>
      <c r="K804" s="243"/>
      <c r="L804" s="248"/>
      <c r="M804" s="249"/>
      <c r="N804" s="250"/>
      <c r="O804" s="250"/>
      <c r="P804" s="250"/>
      <c r="Q804" s="250"/>
      <c r="R804" s="250"/>
      <c r="S804" s="250"/>
      <c r="T804" s="251"/>
      <c r="AT804" s="252" t="s">
        <v>175</v>
      </c>
      <c r="AU804" s="252" t="s">
        <v>88</v>
      </c>
      <c r="AV804" s="15" t="s">
        <v>171</v>
      </c>
      <c r="AW804" s="15" t="s">
        <v>33</v>
      </c>
      <c r="AX804" s="15" t="s">
        <v>86</v>
      </c>
      <c r="AY804" s="252" t="s">
        <v>164</v>
      </c>
    </row>
    <row r="805" spans="1:65" s="2" customFormat="1" ht="36" customHeight="1">
      <c r="A805" s="35"/>
      <c r="B805" s="36"/>
      <c r="C805" s="204" t="s">
        <v>1341</v>
      </c>
      <c r="D805" s="204" t="s">
        <v>166</v>
      </c>
      <c r="E805" s="205" t="s">
        <v>1342</v>
      </c>
      <c r="F805" s="206" t="s">
        <v>1343</v>
      </c>
      <c r="G805" s="207" t="s">
        <v>243</v>
      </c>
      <c r="H805" s="208">
        <v>3.6840000000000002</v>
      </c>
      <c r="I805" s="209"/>
      <c r="J805" s="210">
        <f>ROUND(I805*H805,2)</f>
        <v>0</v>
      </c>
      <c r="K805" s="206" t="s">
        <v>170</v>
      </c>
      <c r="L805" s="40"/>
      <c r="M805" s="211" t="s">
        <v>1</v>
      </c>
      <c r="N805" s="212" t="s">
        <v>43</v>
      </c>
      <c r="O805" s="72"/>
      <c r="P805" s="213">
        <f>O805*H805</f>
        <v>0</v>
      </c>
      <c r="Q805" s="213">
        <v>0</v>
      </c>
      <c r="R805" s="213">
        <f>Q805*H805</f>
        <v>0</v>
      </c>
      <c r="S805" s="213">
        <v>0</v>
      </c>
      <c r="T805" s="214">
        <f>S805*H805</f>
        <v>0</v>
      </c>
      <c r="U805" s="35"/>
      <c r="V805" s="35"/>
      <c r="W805" s="35"/>
      <c r="X805" s="35"/>
      <c r="Y805" s="35"/>
      <c r="Z805" s="35"/>
      <c r="AA805" s="35"/>
      <c r="AB805" s="35"/>
      <c r="AC805" s="35"/>
      <c r="AD805" s="35"/>
      <c r="AE805" s="35"/>
      <c r="AR805" s="215" t="s">
        <v>269</v>
      </c>
      <c r="AT805" s="215" t="s">
        <v>166</v>
      </c>
      <c r="AU805" s="215" t="s">
        <v>88</v>
      </c>
      <c r="AY805" s="18" t="s">
        <v>164</v>
      </c>
      <c r="BE805" s="216">
        <f>IF(N805="základní",J805,0)</f>
        <v>0</v>
      </c>
      <c r="BF805" s="216">
        <f>IF(N805="snížená",J805,0)</f>
        <v>0</v>
      </c>
      <c r="BG805" s="216">
        <f>IF(N805="zákl. přenesená",J805,0)</f>
        <v>0</v>
      </c>
      <c r="BH805" s="216">
        <f>IF(N805="sníž. přenesená",J805,0)</f>
        <v>0</v>
      </c>
      <c r="BI805" s="216">
        <f>IF(N805="nulová",J805,0)</f>
        <v>0</v>
      </c>
      <c r="BJ805" s="18" t="s">
        <v>86</v>
      </c>
      <c r="BK805" s="216">
        <f>ROUND(I805*H805,2)</f>
        <v>0</v>
      </c>
      <c r="BL805" s="18" t="s">
        <v>269</v>
      </c>
      <c r="BM805" s="215" t="s">
        <v>1344</v>
      </c>
    </row>
    <row r="806" spans="1:65" s="2" customFormat="1" ht="48" customHeight="1">
      <c r="A806" s="35"/>
      <c r="B806" s="36"/>
      <c r="C806" s="204" t="s">
        <v>1345</v>
      </c>
      <c r="D806" s="204" t="s">
        <v>166</v>
      </c>
      <c r="E806" s="205" t="s">
        <v>1346</v>
      </c>
      <c r="F806" s="206" t="s">
        <v>1347</v>
      </c>
      <c r="G806" s="207" t="s">
        <v>243</v>
      </c>
      <c r="H806" s="208">
        <v>3.6840000000000002</v>
      </c>
      <c r="I806" s="209"/>
      <c r="J806" s="210">
        <f>ROUND(I806*H806,2)</f>
        <v>0</v>
      </c>
      <c r="K806" s="206" t="s">
        <v>170</v>
      </c>
      <c r="L806" s="40"/>
      <c r="M806" s="211" t="s">
        <v>1</v>
      </c>
      <c r="N806" s="212" t="s">
        <v>43</v>
      </c>
      <c r="O806" s="72"/>
      <c r="P806" s="213">
        <f>O806*H806</f>
        <v>0</v>
      </c>
      <c r="Q806" s="213">
        <v>0</v>
      </c>
      <c r="R806" s="213">
        <f>Q806*H806</f>
        <v>0</v>
      </c>
      <c r="S806" s="213">
        <v>0</v>
      </c>
      <c r="T806" s="214">
        <f>S806*H806</f>
        <v>0</v>
      </c>
      <c r="U806" s="35"/>
      <c r="V806" s="35"/>
      <c r="W806" s="35"/>
      <c r="X806" s="35"/>
      <c r="Y806" s="35"/>
      <c r="Z806" s="35"/>
      <c r="AA806" s="35"/>
      <c r="AB806" s="35"/>
      <c r="AC806" s="35"/>
      <c r="AD806" s="35"/>
      <c r="AE806" s="35"/>
      <c r="AR806" s="215" t="s">
        <v>269</v>
      </c>
      <c r="AT806" s="215" t="s">
        <v>166</v>
      </c>
      <c r="AU806" s="215" t="s">
        <v>88</v>
      </c>
      <c r="AY806" s="18" t="s">
        <v>164</v>
      </c>
      <c r="BE806" s="216">
        <f>IF(N806="základní",J806,0)</f>
        <v>0</v>
      </c>
      <c r="BF806" s="216">
        <f>IF(N806="snížená",J806,0)</f>
        <v>0</v>
      </c>
      <c r="BG806" s="216">
        <f>IF(N806="zákl. přenesená",J806,0)</f>
        <v>0</v>
      </c>
      <c r="BH806" s="216">
        <f>IF(N806="sníž. přenesená",J806,0)</f>
        <v>0</v>
      </c>
      <c r="BI806" s="216">
        <f>IF(N806="nulová",J806,0)</f>
        <v>0</v>
      </c>
      <c r="BJ806" s="18" t="s">
        <v>86</v>
      </c>
      <c r="BK806" s="216">
        <f>ROUND(I806*H806,2)</f>
        <v>0</v>
      </c>
      <c r="BL806" s="18" t="s">
        <v>269</v>
      </c>
      <c r="BM806" s="215" t="s">
        <v>1348</v>
      </c>
    </row>
    <row r="807" spans="1:65" s="12" customFormat="1" ht="22.9" customHeight="1">
      <c r="B807" s="188"/>
      <c r="C807" s="189"/>
      <c r="D807" s="190" t="s">
        <v>77</v>
      </c>
      <c r="E807" s="202" t="s">
        <v>1349</v>
      </c>
      <c r="F807" s="202" t="s">
        <v>1350</v>
      </c>
      <c r="G807" s="189"/>
      <c r="H807" s="189"/>
      <c r="I807" s="192"/>
      <c r="J807" s="203">
        <f>BK807</f>
        <v>0</v>
      </c>
      <c r="K807" s="189"/>
      <c r="L807" s="194"/>
      <c r="M807" s="195"/>
      <c r="N807" s="196"/>
      <c r="O807" s="196"/>
      <c r="P807" s="197">
        <f>SUM(P808:P869)</f>
        <v>0</v>
      </c>
      <c r="Q807" s="196"/>
      <c r="R807" s="197">
        <f>SUM(R808:R869)</f>
        <v>4.5929917899999984</v>
      </c>
      <c r="S807" s="196"/>
      <c r="T807" s="198">
        <f>SUM(T808:T869)</f>
        <v>0</v>
      </c>
      <c r="AR807" s="199" t="s">
        <v>88</v>
      </c>
      <c r="AT807" s="200" t="s">
        <v>77</v>
      </c>
      <c r="AU807" s="200" t="s">
        <v>86</v>
      </c>
      <c r="AY807" s="199" t="s">
        <v>164</v>
      </c>
      <c r="BK807" s="201">
        <f>SUM(BK808:BK869)</f>
        <v>0</v>
      </c>
    </row>
    <row r="808" spans="1:65" s="2" customFormat="1" ht="24" customHeight="1">
      <c r="A808" s="35"/>
      <c r="B808" s="36"/>
      <c r="C808" s="204" t="s">
        <v>1351</v>
      </c>
      <c r="D808" s="204" t="s">
        <v>166</v>
      </c>
      <c r="E808" s="205" t="s">
        <v>1352</v>
      </c>
      <c r="F808" s="206" t="s">
        <v>1353</v>
      </c>
      <c r="G808" s="207" t="s">
        <v>255</v>
      </c>
      <c r="H808" s="208">
        <v>235.48400000000001</v>
      </c>
      <c r="I808" s="209"/>
      <c r="J808" s="210">
        <f>ROUND(I808*H808,2)</f>
        <v>0</v>
      </c>
      <c r="K808" s="206" t="s">
        <v>170</v>
      </c>
      <c r="L808" s="40"/>
      <c r="M808" s="211" t="s">
        <v>1</v>
      </c>
      <c r="N808" s="212" t="s">
        <v>43</v>
      </c>
      <c r="O808" s="72"/>
      <c r="P808" s="213">
        <f>O808*H808</f>
        <v>0</v>
      </c>
      <c r="Q808" s="213">
        <v>2.9999999999999997E-4</v>
      </c>
      <c r="R808" s="213">
        <f>Q808*H808</f>
        <v>7.0645199999999991E-2</v>
      </c>
      <c r="S808" s="213">
        <v>0</v>
      </c>
      <c r="T808" s="214">
        <f>S808*H808</f>
        <v>0</v>
      </c>
      <c r="U808" s="35"/>
      <c r="V808" s="35"/>
      <c r="W808" s="35"/>
      <c r="X808" s="35"/>
      <c r="Y808" s="35"/>
      <c r="Z808" s="35"/>
      <c r="AA808" s="35"/>
      <c r="AB808" s="35"/>
      <c r="AC808" s="35"/>
      <c r="AD808" s="35"/>
      <c r="AE808" s="35"/>
      <c r="AR808" s="215" t="s">
        <v>269</v>
      </c>
      <c r="AT808" s="215" t="s">
        <v>166</v>
      </c>
      <c r="AU808" s="215" t="s">
        <v>88</v>
      </c>
      <c r="AY808" s="18" t="s">
        <v>164</v>
      </c>
      <c r="BE808" s="216">
        <f>IF(N808="základní",J808,0)</f>
        <v>0</v>
      </c>
      <c r="BF808" s="216">
        <f>IF(N808="snížená",J808,0)</f>
        <v>0</v>
      </c>
      <c r="BG808" s="216">
        <f>IF(N808="zákl. přenesená",J808,0)</f>
        <v>0</v>
      </c>
      <c r="BH808" s="216">
        <f>IF(N808="sníž. přenesená",J808,0)</f>
        <v>0</v>
      </c>
      <c r="BI808" s="216">
        <f>IF(N808="nulová",J808,0)</f>
        <v>0</v>
      </c>
      <c r="BJ808" s="18" t="s">
        <v>86</v>
      </c>
      <c r="BK808" s="216">
        <f>ROUND(I808*H808,2)</f>
        <v>0</v>
      </c>
      <c r="BL808" s="18" t="s">
        <v>269</v>
      </c>
      <c r="BM808" s="215" t="s">
        <v>1354</v>
      </c>
    </row>
    <row r="809" spans="1:65" s="13" customFormat="1" ht="22.5">
      <c r="B809" s="221"/>
      <c r="C809" s="222"/>
      <c r="D809" s="217" t="s">
        <v>175</v>
      </c>
      <c r="E809" s="223" t="s">
        <v>1</v>
      </c>
      <c r="F809" s="224" t="s">
        <v>1355</v>
      </c>
      <c r="G809" s="222"/>
      <c r="H809" s="225">
        <v>36.106999999999999</v>
      </c>
      <c r="I809" s="226"/>
      <c r="J809" s="222"/>
      <c r="K809" s="222"/>
      <c r="L809" s="227"/>
      <c r="M809" s="228"/>
      <c r="N809" s="229"/>
      <c r="O809" s="229"/>
      <c r="P809" s="229"/>
      <c r="Q809" s="229"/>
      <c r="R809" s="229"/>
      <c r="S809" s="229"/>
      <c r="T809" s="230"/>
      <c r="AT809" s="231" t="s">
        <v>175</v>
      </c>
      <c r="AU809" s="231" t="s">
        <v>88</v>
      </c>
      <c r="AV809" s="13" t="s">
        <v>88</v>
      </c>
      <c r="AW809" s="13" t="s">
        <v>33</v>
      </c>
      <c r="AX809" s="13" t="s">
        <v>78</v>
      </c>
      <c r="AY809" s="231" t="s">
        <v>164</v>
      </c>
    </row>
    <row r="810" spans="1:65" s="13" customFormat="1" ht="11.25">
      <c r="B810" s="221"/>
      <c r="C810" s="222"/>
      <c r="D810" s="217" t="s">
        <v>175</v>
      </c>
      <c r="E810" s="223" t="s">
        <v>1</v>
      </c>
      <c r="F810" s="224" t="s">
        <v>1356</v>
      </c>
      <c r="G810" s="222"/>
      <c r="H810" s="225">
        <v>18.88</v>
      </c>
      <c r="I810" s="226"/>
      <c r="J810" s="222"/>
      <c r="K810" s="222"/>
      <c r="L810" s="227"/>
      <c r="M810" s="228"/>
      <c r="N810" s="229"/>
      <c r="O810" s="229"/>
      <c r="P810" s="229"/>
      <c r="Q810" s="229"/>
      <c r="R810" s="229"/>
      <c r="S810" s="229"/>
      <c r="T810" s="230"/>
      <c r="AT810" s="231" t="s">
        <v>175</v>
      </c>
      <c r="AU810" s="231" t="s">
        <v>88</v>
      </c>
      <c r="AV810" s="13" t="s">
        <v>88</v>
      </c>
      <c r="AW810" s="13" t="s">
        <v>33</v>
      </c>
      <c r="AX810" s="13" t="s">
        <v>78</v>
      </c>
      <c r="AY810" s="231" t="s">
        <v>164</v>
      </c>
    </row>
    <row r="811" spans="1:65" s="13" customFormat="1" ht="11.25">
      <c r="B811" s="221"/>
      <c r="C811" s="222"/>
      <c r="D811" s="217" t="s">
        <v>175</v>
      </c>
      <c r="E811" s="223" t="s">
        <v>1</v>
      </c>
      <c r="F811" s="224" t="s">
        <v>1357</v>
      </c>
      <c r="G811" s="222"/>
      <c r="H811" s="225">
        <v>44.3</v>
      </c>
      <c r="I811" s="226"/>
      <c r="J811" s="222"/>
      <c r="K811" s="222"/>
      <c r="L811" s="227"/>
      <c r="M811" s="228"/>
      <c r="N811" s="229"/>
      <c r="O811" s="229"/>
      <c r="P811" s="229"/>
      <c r="Q811" s="229"/>
      <c r="R811" s="229"/>
      <c r="S811" s="229"/>
      <c r="T811" s="230"/>
      <c r="AT811" s="231" t="s">
        <v>175</v>
      </c>
      <c r="AU811" s="231" t="s">
        <v>88</v>
      </c>
      <c r="AV811" s="13" t="s">
        <v>88</v>
      </c>
      <c r="AW811" s="13" t="s">
        <v>33</v>
      </c>
      <c r="AX811" s="13" t="s">
        <v>78</v>
      </c>
      <c r="AY811" s="231" t="s">
        <v>164</v>
      </c>
    </row>
    <row r="812" spans="1:65" s="13" customFormat="1" ht="22.5">
      <c r="B812" s="221"/>
      <c r="C812" s="222"/>
      <c r="D812" s="217" t="s">
        <v>175</v>
      </c>
      <c r="E812" s="223" t="s">
        <v>1</v>
      </c>
      <c r="F812" s="224" t="s">
        <v>1358</v>
      </c>
      <c r="G812" s="222"/>
      <c r="H812" s="225">
        <v>58.3</v>
      </c>
      <c r="I812" s="226"/>
      <c r="J812" s="222"/>
      <c r="K812" s="222"/>
      <c r="L812" s="227"/>
      <c r="M812" s="228"/>
      <c r="N812" s="229"/>
      <c r="O812" s="229"/>
      <c r="P812" s="229"/>
      <c r="Q812" s="229"/>
      <c r="R812" s="229"/>
      <c r="S812" s="229"/>
      <c r="T812" s="230"/>
      <c r="AT812" s="231" t="s">
        <v>175</v>
      </c>
      <c r="AU812" s="231" t="s">
        <v>88</v>
      </c>
      <c r="AV812" s="13" t="s">
        <v>88</v>
      </c>
      <c r="AW812" s="13" t="s">
        <v>33</v>
      </c>
      <c r="AX812" s="13" t="s">
        <v>78</v>
      </c>
      <c r="AY812" s="231" t="s">
        <v>164</v>
      </c>
    </row>
    <row r="813" spans="1:65" s="13" customFormat="1" ht="11.25">
      <c r="B813" s="221"/>
      <c r="C813" s="222"/>
      <c r="D813" s="217" t="s">
        <v>175</v>
      </c>
      <c r="E813" s="223" t="s">
        <v>1</v>
      </c>
      <c r="F813" s="224" t="s">
        <v>1359</v>
      </c>
      <c r="G813" s="222"/>
      <c r="H813" s="225">
        <v>35.28</v>
      </c>
      <c r="I813" s="226"/>
      <c r="J813" s="222"/>
      <c r="K813" s="222"/>
      <c r="L813" s="227"/>
      <c r="M813" s="228"/>
      <c r="N813" s="229"/>
      <c r="O813" s="229"/>
      <c r="P813" s="229"/>
      <c r="Q813" s="229"/>
      <c r="R813" s="229"/>
      <c r="S813" s="229"/>
      <c r="T813" s="230"/>
      <c r="AT813" s="231" t="s">
        <v>175</v>
      </c>
      <c r="AU813" s="231" t="s">
        <v>88</v>
      </c>
      <c r="AV813" s="13" t="s">
        <v>88</v>
      </c>
      <c r="AW813" s="13" t="s">
        <v>33</v>
      </c>
      <c r="AX813" s="13" t="s">
        <v>78</v>
      </c>
      <c r="AY813" s="231" t="s">
        <v>164</v>
      </c>
    </row>
    <row r="814" spans="1:65" s="13" customFormat="1" ht="11.25">
      <c r="B814" s="221"/>
      <c r="C814" s="222"/>
      <c r="D814" s="217" t="s">
        <v>175</v>
      </c>
      <c r="E814" s="223" t="s">
        <v>1</v>
      </c>
      <c r="F814" s="224" t="s">
        <v>1360</v>
      </c>
      <c r="G814" s="222"/>
      <c r="H814" s="225">
        <v>16.59</v>
      </c>
      <c r="I814" s="226"/>
      <c r="J814" s="222"/>
      <c r="K814" s="222"/>
      <c r="L814" s="227"/>
      <c r="M814" s="228"/>
      <c r="N814" s="229"/>
      <c r="O814" s="229"/>
      <c r="P814" s="229"/>
      <c r="Q814" s="229"/>
      <c r="R814" s="229"/>
      <c r="S814" s="229"/>
      <c r="T814" s="230"/>
      <c r="AT814" s="231" t="s">
        <v>175</v>
      </c>
      <c r="AU814" s="231" t="s">
        <v>88</v>
      </c>
      <c r="AV814" s="13" t="s">
        <v>88</v>
      </c>
      <c r="AW814" s="13" t="s">
        <v>33</v>
      </c>
      <c r="AX814" s="13" t="s">
        <v>78</v>
      </c>
      <c r="AY814" s="231" t="s">
        <v>164</v>
      </c>
    </row>
    <row r="815" spans="1:65" s="13" customFormat="1" ht="22.5">
      <c r="B815" s="221"/>
      <c r="C815" s="222"/>
      <c r="D815" s="217" t="s">
        <v>175</v>
      </c>
      <c r="E815" s="223" t="s">
        <v>1</v>
      </c>
      <c r="F815" s="224" t="s">
        <v>1361</v>
      </c>
      <c r="G815" s="222"/>
      <c r="H815" s="225">
        <v>16.614000000000001</v>
      </c>
      <c r="I815" s="226"/>
      <c r="J815" s="222"/>
      <c r="K815" s="222"/>
      <c r="L815" s="227"/>
      <c r="M815" s="228"/>
      <c r="N815" s="229"/>
      <c r="O815" s="229"/>
      <c r="P815" s="229"/>
      <c r="Q815" s="229"/>
      <c r="R815" s="229"/>
      <c r="S815" s="229"/>
      <c r="T815" s="230"/>
      <c r="AT815" s="231" t="s">
        <v>175</v>
      </c>
      <c r="AU815" s="231" t="s">
        <v>88</v>
      </c>
      <c r="AV815" s="13" t="s">
        <v>88</v>
      </c>
      <c r="AW815" s="13" t="s">
        <v>33</v>
      </c>
      <c r="AX815" s="13" t="s">
        <v>78</v>
      </c>
      <c r="AY815" s="231" t="s">
        <v>164</v>
      </c>
    </row>
    <row r="816" spans="1:65" s="14" customFormat="1" ht="11.25">
      <c r="B816" s="232"/>
      <c r="C816" s="233"/>
      <c r="D816" s="217" t="s">
        <v>175</v>
      </c>
      <c r="E816" s="234" t="s">
        <v>1</v>
      </c>
      <c r="F816" s="235" t="s">
        <v>508</v>
      </c>
      <c r="G816" s="233"/>
      <c r="H816" s="234" t="s">
        <v>1</v>
      </c>
      <c r="I816" s="236"/>
      <c r="J816" s="233"/>
      <c r="K816" s="233"/>
      <c r="L816" s="237"/>
      <c r="M816" s="238"/>
      <c r="N816" s="239"/>
      <c r="O816" s="239"/>
      <c r="P816" s="239"/>
      <c r="Q816" s="239"/>
      <c r="R816" s="239"/>
      <c r="S816" s="239"/>
      <c r="T816" s="240"/>
      <c r="AT816" s="241" t="s">
        <v>175</v>
      </c>
      <c r="AU816" s="241" t="s">
        <v>88</v>
      </c>
      <c r="AV816" s="14" t="s">
        <v>86</v>
      </c>
      <c r="AW816" s="14" t="s">
        <v>33</v>
      </c>
      <c r="AX816" s="14" t="s">
        <v>78</v>
      </c>
      <c r="AY816" s="241" t="s">
        <v>164</v>
      </c>
    </row>
    <row r="817" spans="1:65" s="13" customFormat="1" ht="11.25">
      <c r="B817" s="221"/>
      <c r="C817" s="222"/>
      <c r="D817" s="217" t="s">
        <v>175</v>
      </c>
      <c r="E817" s="223" t="s">
        <v>1</v>
      </c>
      <c r="F817" s="224" t="s">
        <v>1362</v>
      </c>
      <c r="G817" s="222"/>
      <c r="H817" s="225">
        <v>9.4130000000000003</v>
      </c>
      <c r="I817" s="226"/>
      <c r="J817" s="222"/>
      <c r="K817" s="222"/>
      <c r="L817" s="227"/>
      <c r="M817" s="228"/>
      <c r="N817" s="229"/>
      <c r="O817" s="229"/>
      <c r="P817" s="229"/>
      <c r="Q817" s="229"/>
      <c r="R817" s="229"/>
      <c r="S817" s="229"/>
      <c r="T817" s="230"/>
      <c r="AT817" s="231" t="s">
        <v>175</v>
      </c>
      <c r="AU817" s="231" t="s">
        <v>88</v>
      </c>
      <c r="AV817" s="13" t="s">
        <v>88</v>
      </c>
      <c r="AW817" s="13" t="s">
        <v>33</v>
      </c>
      <c r="AX817" s="13" t="s">
        <v>78</v>
      </c>
      <c r="AY817" s="231" t="s">
        <v>164</v>
      </c>
    </row>
    <row r="818" spans="1:65" s="15" customFormat="1" ht="11.25">
      <c r="B818" s="242"/>
      <c r="C818" s="243"/>
      <c r="D818" s="217" t="s">
        <v>175</v>
      </c>
      <c r="E818" s="244" t="s">
        <v>1</v>
      </c>
      <c r="F818" s="245" t="s">
        <v>207</v>
      </c>
      <c r="G818" s="243"/>
      <c r="H818" s="246">
        <v>235.48400000000001</v>
      </c>
      <c r="I818" s="247"/>
      <c r="J818" s="243"/>
      <c r="K818" s="243"/>
      <c r="L818" s="248"/>
      <c r="M818" s="249"/>
      <c r="N818" s="250"/>
      <c r="O818" s="250"/>
      <c r="P818" s="250"/>
      <c r="Q818" s="250"/>
      <c r="R818" s="250"/>
      <c r="S818" s="250"/>
      <c r="T818" s="251"/>
      <c r="AT818" s="252" t="s">
        <v>175</v>
      </c>
      <c r="AU818" s="252" t="s">
        <v>88</v>
      </c>
      <c r="AV818" s="15" t="s">
        <v>171</v>
      </c>
      <c r="AW818" s="15" t="s">
        <v>33</v>
      </c>
      <c r="AX818" s="15" t="s">
        <v>86</v>
      </c>
      <c r="AY818" s="252" t="s">
        <v>164</v>
      </c>
    </row>
    <row r="819" spans="1:65" s="2" customFormat="1" ht="36" customHeight="1">
      <c r="A819" s="35"/>
      <c r="B819" s="36"/>
      <c r="C819" s="204" t="s">
        <v>1363</v>
      </c>
      <c r="D819" s="204" t="s">
        <v>166</v>
      </c>
      <c r="E819" s="205" t="s">
        <v>1364</v>
      </c>
      <c r="F819" s="206" t="s">
        <v>1365</v>
      </c>
      <c r="G819" s="207" t="s">
        <v>255</v>
      </c>
      <c r="H819" s="208">
        <v>226.071</v>
      </c>
      <c r="I819" s="209"/>
      <c r="J819" s="210">
        <f>ROUND(I819*H819,2)</f>
        <v>0</v>
      </c>
      <c r="K819" s="206" t="s">
        <v>170</v>
      </c>
      <c r="L819" s="40"/>
      <c r="M819" s="211" t="s">
        <v>1</v>
      </c>
      <c r="N819" s="212" t="s">
        <v>43</v>
      </c>
      <c r="O819" s="72"/>
      <c r="P819" s="213">
        <f>O819*H819</f>
        <v>0</v>
      </c>
      <c r="Q819" s="213">
        <v>6.0000000000000001E-3</v>
      </c>
      <c r="R819" s="213">
        <f>Q819*H819</f>
        <v>1.3564259999999999</v>
      </c>
      <c r="S819" s="213">
        <v>0</v>
      </c>
      <c r="T819" s="214">
        <f>S819*H819</f>
        <v>0</v>
      </c>
      <c r="U819" s="35"/>
      <c r="V819" s="35"/>
      <c r="W819" s="35"/>
      <c r="X819" s="35"/>
      <c r="Y819" s="35"/>
      <c r="Z819" s="35"/>
      <c r="AA819" s="35"/>
      <c r="AB819" s="35"/>
      <c r="AC819" s="35"/>
      <c r="AD819" s="35"/>
      <c r="AE819" s="35"/>
      <c r="AR819" s="215" t="s">
        <v>269</v>
      </c>
      <c r="AT819" s="215" t="s">
        <v>166</v>
      </c>
      <c r="AU819" s="215" t="s">
        <v>88</v>
      </c>
      <c r="AY819" s="18" t="s">
        <v>164</v>
      </c>
      <c r="BE819" s="216">
        <f>IF(N819="základní",J819,0)</f>
        <v>0</v>
      </c>
      <c r="BF819" s="216">
        <f>IF(N819="snížená",J819,0)</f>
        <v>0</v>
      </c>
      <c r="BG819" s="216">
        <f>IF(N819="zákl. přenesená",J819,0)</f>
        <v>0</v>
      </c>
      <c r="BH819" s="216">
        <f>IF(N819="sníž. přenesená",J819,0)</f>
        <v>0</v>
      </c>
      <c r="BI819" s="216">
        <f>IF(N819="nulová",J819,0)</f>
        <v>0</v>
      </c>
      <c r="BJ819" s="18" t="s">
        <v>86</v>
      </c>
      <c r="BK819" s="216">
        <f>ROUND(I819*H819,2)</f>
        <v>0</v>
      </c>
      <c r="BL819" s="18" t="s">
        <v>269</v>
      </c>
      <c r="BM819" s="215" t="s">
        <v>1366</v>
      </c>
    </row>
    <row r="820" spans="1:65" s="13" customFormat="1" ht="22.5">
      <c r="B820" s="221"/>
      <c r="C820" s="222"/>
      <c r="D820" s="217" t="s">
        <v>175</v>
      </c>
      <c r="E820" s="223" t="s">
        <v>1</v>
      </c>
      <c r="F820" s="224" t="s">
        <v>1355</v>
      </c>
      <c r="G820" s="222"/>
      <c r="H820" s="225">
        <v>36.106999999999999</v>
      </c>
      <c r="I820" s="226"/>
      <c r="J820" s="222"/>
      <c r="K820" s="222"/>
      <c r="L820" s="227"/>
      <c r="M820" s="228"/>
      <c r="N820" s="229"/>
      <c r="O820" s="229"/>
      <c r="P820" s="229"/>
      <c r="Q820" s="229"/>
      <c r="R820" s="229"/>
      <c r="S820" s="229"/>
      <c r="T820" s="230"/>
      <c r="AT820" s="231" t="s">
        <v>175</v>
      </c>
      <c r="AU820" s="231" t="s">
        <v>88</v>
      </c>
      <c r="AV820" s="13" t="s">
        <v>88</v>
      </c>
      <c r="AW820" s="13" t="s">
        <v>33</v>
      </c>
      <c r="AX820" s="13" t="s">
        <v>78</v>
      </c>
      <c r="AY820" s="231" t="s">
        <v>164</v>
      </c>
    </row>
    <row r="821" spans="1:65" s="13" customFormat="1" ht="11.25">
      <c r="B821" s="221"/>
      <c r="C821" s="222"/>
      <c r="D821" s="217" t="s">
        <v>175</v>
      </c>
      <c r="E821" s="223" t="s">
        <v>1</v>
      </c>
      <c r="F821" s="224" t="s">
        <v>1356</v>
      </c>
      <c r="G821" s="222"/>
      <c r="H821" s="225">
        <v>18.88</v>
      </c>
      <c r="I821" s="226"/>
      <c r="J821" s="222"/>
      <c r="K821" s="222"/>
      <c r="L821" s="227"/>
      <c r="M821" s="228"/>
      <c r="N821" s="229"/>
      <c r="O821" s="229"/>
      <c r="P821" s="229"/>
      <c r="Q821" s="229"/>
      <c r="R821" s="229"/>
      <c r="S821" s="229"/>
      <c r="T821" s="230"/>
      <c r="AT821" s="231" t="s">
        <v>175</v>
      </c>
      <c r="AU821" s="231" t="s">
        <v>88</v>
      </c>
      <c r="AV821" s="13" t="s">
        <v>88</v>
      </c>
      <c r="AW821" s="13" t="s">
        <v>33</v>
      </c>
      <c r="AX821" s="13" t="s">
        <v>78</v>
      </c>
      <c r="AY821" s="231" t="s">
        <v>164</v>
      </c>
    </row>
    <row r="822" spans="1:65" s="13" customFormat="1" ht="11.25">
      <c r="B822" s="221"/>
      <c r="C822" s="222"/>
      <c r="D822" s="217" t="s">
        <v>175</v>
      </c>
      <c r="E822" s="223" t="s">
        <v>1</v>
      </c>
      <c r="F822" s="224" t="s">
        <v>1357</v>
      </c>
      <c r="G822" s="222"/>
      <c r="H822" s="225">
        <v>44.3</v>
      </c>
      <c r="I822" s="226"/>
      <c r="J822" s="222"/>
      <c r="K822" s="222"/>
      <c r="L822" s="227"/>
      <c r="M822" s="228"/>
      <c r="N822" s="229"/>
      <c r="O822" s="229"/>
      <c r="P822" s="229"/>
      <c r="Q822" s="229"/>
      <c r="R822" s="229"/>
      <c r="S822" s="229"/>
      <c r="T822" s="230"/>
      <c r="AT822" s="231" t="s">
        <v>175</v>
      </c>
      <c r="AU822" s="231" t="s">
        <v>88</v>
      </c>
      <c r="AV822" s="13" t="s">
        <v>88</v>
      </c>
      <c r="AW822" s="13" t="s">
        <v>33</v>
      </c>
      <c r="AX822" s="13" t="s">
        <v>78</v>
      </c>
      <c r="AY822" s="231" t="s">
        <v>164</v>
      </c>
    </row>
    <row r="823" spans="1:65" s="13" customFormat="1" ht="22.5">
      <c r="B823" s="221"/>
      <c r="C823" s="222"/>
      <c r="D823" s="217" t="s">
        <v>175</v>
      </c>
      <c r="E823" s="223" t="s">
        <v>1</v>
      </c>
      <c r="F823" s="224" t="s">
        <v>1358</v>
      </c>
      <c r="G823" s="222"/>
      <c r="H823" s="225">
        <v>58.3</v>
      </c>
      <c r="I823" s="226"/>
      <c r="J823" s="222"/>
      <c r="K823" s="222"/>
      <c r="L823" s="227"/>
      <c r="M823" s="228"/>
      <c r="N823" s="229"/>
      <c r="O823" s="229"/>
      <c r="P823" s="229"/>
      <c r="Q823" s="229"/>
      <c r="R823" s="229"/>
      <c r="S823" s="229"/>
      <c r="T823" s="230"/>
      <c r="AT823" s="231" t="s">
        <v>175</v>
      </c>
      <c r="AU823" s="231" t="s">
        <v>88</v>
      </c>
      <c r="AV823" s="13" t="s">
        <v>88</v>
      </c>
      <c r="AW823" s="13" t="s">
        <v>33</v>
      </c>
      <c r="AX823" s="13" t="s">
        <v>78</v>
      </c>
      <c r="AY823" s="231" t="s">
        <v>164</v>
      </c>
    </row>
    <row r="824" spans="1:65" s="13" customFormat="1" ht="11.25">
      <c r="B824" s="221"/>
      <c r="C824" s="222"/>
      <c r="D824" s="217" t="s">
        <v>175</v>
      </c>
      <c r="E824" s="223" t="s">
        <v>1</v>
      </c>
      <c r="F824" s="224" t="s">
        <v>1359</v>
      </c>
      <c r="G824" s="222"/>
      <c r="H824" s="225">
        <v>35.28</v>
      </c>
      <c r="I824" s="226"/>
      <c r="J824" s="222"/>
      <c r="K824" s="222"/>
      <c r="L824" s="227"/>
      <c r="M824" s="228"/>
      <c r="N824" s="229"/>
      <c r="O824" s="229"/>
      <c r="P824" s="229"/>
      <c r="Q824" s="229"/>
      <c r="R824" s="229"/>
      <c r="S824" s="229"/>
      <c r="T824" s="230"/>
      <c r="AT824" s="231" t="s">
        <v>175</v>
      </c>
      <c r="AU824" s="231" t="s">
        <v>88</v>
      </c>
      <c r="AV824" s="13" t="s">
        <v>88</v>
      </c>
      <c r="AW824" s="13" t="s">
        <v>33</v>
      </c>
      <c r="AX824" s="13" t="s">
        <v>78</v>
      </c>
      <c r="AY824" s="231" t="s">
        <v>164</v>
      </c>
    </row>
    <row r="825" spans="1:65" s="13" customFormat="1" ht="11.25">
      <c r="B825" s="221"/>
      <c r="C825" s="222"/>
      <c r="D825" s="217" t="s">
        <v>175</v>
      </c>
      <c r="E825" s="223" t="s">
        <v>1</v>
      </c>
      <c r="F825" s="224" t="s">
        <v>1360</v>
      </c>
      <c r="G825" s="222"/>
      <c r="H825" s="225">
        <v>16.59</v>
      </c>
      <c r="I825" s="226"/>
      <c r="J825" s="222"/>
      <c r="K825" s="222"/>
      <c r="L825" s="227"/>
      <c r="M825" s="228"/>
      <c r="N825" s="229"/>
      <c r="O825" s="229"/>
      <c r="P825" s="229"/>
      <c r="Q825" s="229"/>
      <c r="R825" s="229"/>
      <c r="S825" s="229"/>
      <c r="T825" s="230"/>
      <c r="AT825" s="231" t="s">
        <v>175</v>
      </c>
      <c r="AU825" s="231" t="s">
        <v>88</v>
      </c>
      <c r="AV825" s="13" t="s">
        <v>88</v>
      </c>
      <c r="AW825" s="13" t="s">
        <v>33</v>
      </c>
      <c r="AX825" s="13" t="s">
        <v>78</v>
      </c>
      <c r="AY825" s="231" t="s">
        <v>164</v>
      </c>
    </row>
    <row r="826" spans="1:65" s="13" customFormat="1" ht="22.5">
      <c r="B826" s="221"/>
      <c r="C826" s="222"/>
      <c r="D826" s="217" t="s">
        <v>175</v>
      </c>
      <c r="E826" s="223" t="s">
        <v>1</v>
      </c>
      <c r="F826" s="224" t="s">
        <v>1361</v>
      </c>
      <c r="G826" s="222"/>
      <c r="H826" s="225">
        <v>16.614000000000001</v>
      </c>
      <c r="I826" s="226"/>
      <c r="J826" s="222"/>
      <c r="K826" s="222"/>
      <c r="L826" s="227"/>
      <c r="M826" s="228"/>
      <c r="N826" s="229"/>
      <c r="O826" s="229"/>
      <c r="P826" s="229"/>
      <c r="Q826" s="229"/>
      <c r="R826" s="229"/>
      <c r="S826" s="229"/>
      <c r="T826" s="230"/>
      <c r="AT826" s="231" t="s">
        <v>175</v>
      </c>
      <c r="AU826" s="231" t="s">
        <v>88</v>
      </c>
      <c r="AV826" s="13" t="s">
        <v>88</v>
      </c>
      <c r="AW826" s="13" t="s">
        <v>33</v>
      </c>
      <c r="AX826" s="13" t="s">
        <v>78</v>
      </c>
      <c r="AY826" s="231" t="s">
        <v>164</v>
      </c>
    </row>
    <row r="827" spans="1:65" s="15" customFormat="1" ht="11.25">
      <c r="B827" s="242"/>
      <c r="C827" s="243"/>
      <c r="D827" s="217" t="s">
        <v>175</v>
      </c>
      <c r="E827" s="244" t="s">
        <v>1</v>
      </c>
      <c r="F827" s="245" t="s">
        <v>207</v>
      </c>
      <c r="G827" s="243"/>
      <c r="H827" s="246">
        <v>226.071</v>
      </c>
      <c r="I827" s="247"/>
      <c r="J827" s="243"/>
      <c r="K827" s="243"/>
      <c r="L827" s="248"/>
      <c r="M827" s="249"/>
      <c r="N827" s="250"/>
      <c r="O827" s="250"/>
      <c r="P827" s="250"/>
      <c r="Q827" s="250"/>
      <c r="R827" s="250"/>
      <c r="S827" s="250"/>
      <c r="T827" s="251"/>
      <c r="AT827" s="252" t="s">
        <v>175</v>
      </c>
      <c r="AU827" s="252" t="s">
        <v>88</v>
      </c>
      <c r="AV827" s="15" t="s">
        <v>171</v>
      </c>
      <c r="AW827" s="15" t="s">
        <v>33</v>
      </c>
      <c r="AX827" s="15" t="s">
        <v>86</v>
      </c>
      <c r="AY827" s="252" t="s">
        <v>164</v>
      </c>
    </row>
    <row r="828" spans="1:65" s="2" customFormat="1" ht="16.5" customHeight="1">
      <c r="A828" s="35"/>
      <c r="B828" s="36"/>
      <c r="C828" s="265" t="s">
        <v>1367</v>
      </c>
      <c r="D828" s="265" t="s">
        <v>420</v>
      </c>
      <c r="E828" s="266" t="s">
        <v>1368</v>
      </c>
      <c r="F828" s="267" t="s">
        <v>1369</v>
      </c>
      <c r="G828" s="268" t="s">
        <v>255</v>
      </c>
      <c r="H828" s="269">
        <v>259.03199999999998</v>
      </c>
      <c r="I828" s="270"/>
      <c r="J828" s="271">
        <f>ROUND(I828*H828,2)</f>
        <v>0</v>
      </c>
      <c r="K828" s="267" t="s">
        <v>170</v>
      </c>
      <c r="L828" s="272"/>
      <c r="M828" s="273" t="s">
        <v>1</v>
      </c>
      <c r="N828" s="274" t="s">
        <v>43</v>
      </c>
      <c r="O828" s="72"/>
      <c r="P828" s="213">
        <f>O828*H828</f>
        <v>0</v>
      </c>
      <c r="Q828" s="213">
        <v>1.18E-2</v>
      </c>
      <c r="R828" s="213">
        <f>Q828*H828</f>
        <v>3.0565775999999998</v>
      </c>
      <c r="S828" s="213">
        <v>0</v>
      </c>
      <c r="T828" s="214">
        <f>S828*H828</f>
        <v>0</v>
      </c>
      <c r="U828" s="35"/>
      <c r="V828" s="35"/>
      <c r="W828" s="35"/>
      <c r="X828" s="35"/>
      <c r="Y828" s="35"/>
      <c r="Z828" s="35"/>
      <c r="AA828" s="35"/>
      <c r="AB828" s="35"/>
      <c r="AC828" s="35"/>
      <c r="AD828" s="35"/>
      <c r="AE828" s="35"/>
      <c r="AR828" s="215" t="s">
        <v>381</v>
      </c>
      <c r="AT828" s="215" t="s">
        <v>420</v>
      </c>
      <c r="AU828" s="215" t="s">
        <v>88</v>
      </c>
      <c r="AY828" s="18" t="s">
        <v>164</v>
      </c>
      <c r="BE828" s="216">
        <f>IF(N828="základní",J828,0)</f>
        <v>0</v>
      </c>
      <c r="BF828" s="216">
        <f>IF(N828="snížená",J828,0)</f>
        <v>0</v>
      </c>
      <c r="BG828" s="216">
        <f>IF(N828="zákl. přenesená",J828,0)</f>
        <v>0</v>
      </c>
      <c r="BH828" s="216">
        <f>IF(N828="sníž. přenesená",J828,0)</f>
        <v>0</v>
      </c>
      <c r="BI828" s="216">
        <f>IF(N828="nulová",J828,0)</f>
        <v>0</v>
      </c>
      <c r="BJ828" s="18" t="s">
        <v>86</v>
      </c>
      <c r="BK828" s="216">
        <f>ROUND(I828*H828,2)</f>
        <v>0</v>
      </c>
      <c r="BL828" s="18" t="s">
        <v>269</v>
      </c>
      <c r="BM828" s="215" t="s">
        <v>1370</v>
      </c>
    </row>
    <row r="829" spans="1:65" s="13" customFormat="1" ht="11.25">
      <c r="B829" s="221"/>
      <c r="C829" s="222"/>
      <c r="D829" s="217" t="s">
        <v>175</v>
      </c>
      <c r="E829" s="223" t="s">
        <v>1</v>
      </c>
      <c r="F829" s="224" t="s">
        <v>1371</v>
      </c>
      <c r="G829" s="222"/>
      <c r="H829" s="225">
        <v>226.071</v>
      </c>
      <c r="I829" s="226"/>
      <c r="J829" s="222"/>
      <c r="K829" s="222"/>
      <c r="L829" s="227"/>
      <c r="M829" s="228"/>
      <c r="N829" s="229"/>
      <c r="O829" s="229"/>
      <c r="P829" s="229"/>
      <c r="Q829" s="229"/>
      <c r="R829" s="229"/>
      <c r="S829" s="229"/>
      <c r="T829" s="230"/>
      <c r="AT829" s="231" t="s">
        <v>175</v>
      </c>
      <c r="AU829" s="231" t="s">
        <v>88</v>
      </c>
      <c r="AV829" s="13" t="s">
        <v>88</v>
      </c>
      <c r="AW829" s="13" t="s">
        <v>33</v>
      </c>
      <c r="AX829" s="13" t="s">
        <v>78</v>
      </c>
      <c r="AY829" s="231" t="s">
        <v>164</v>
      </c>
    </row>
    <row r="830" spans="1:65" s="14" customFormat="1" ht="11.25">
      <c r="B830" s="232"/>
      <c r="C830" s="233"/>
      <c r="D830" s="217" t="s">
        <v>175</v>
      </c>
      <c r="E830" s="234" t="s">
        <v>1</v>
      </c>
      <c r="F830" s="235" t="s">
        <v>508</v>
      </c>
      <c r="G830" s="233"/>
      <c r="H830" s="234" t="s">
        <v>1</v>
      </c>
      <c r="I830" s="236"/>
      <c r="J830" s="233"/>
      <c r="K830" s="233"/>
      <c r="L830" s="237"/>
      <c r="M830" s="238"/>
      <c r="N830" s="239"/>
      <c r="O830" s="239"/>
      <c r="P830" s="239"/>
      <c r="Q830" s="239"/>
      <c r="R830" s="239"/>
      <c r="S830" s="239"/>
      <c r="T830" s="240"/>
      <c r="AT830" s="241" t="s">
        <v>175</v>
      </c>
      <c r="AU830" s="241" t="s">
        <v>88</v>
      </c>
      <c r="AV830" s="14" t="s">
        <v>86</v>
      </c>
      <c r="AW830" s="14" t="s">
        <v>33</v>
      </c>
      <c r="AX830" s="14" t="s">
        <v>78</v>
      </c>
      <c r="AY830" s="241" t="s">
        <v>164</v>
      </c>
    </row>
    <row r="831" spans="1:65" s="13" customFormat="1" ht="11.25">
      <c r="B831" s="221"/>
      <c r="C831" s="222"/>
      <c r="D831" s="217" t="s">
        <v>175</v>
      </c>
      <c r="E831" s="223" t="s">
        <v>1</v>
      </c>
      <c r="F831" s="224" t="s">
        <v>1372</v>
      </c>
      <c r="G831" s="222"/>
      <c r="H831" s="225">
        <v>5.9749999999999996</v>
      </c>
      <c r="I831" s="226"/>
      <c r="J831" s="222"/>
      <c r="K831" s="222"/>
      <c r="L831" s="227"/>
      <c r="M831" s="228"/>
      <c r="N831" s="229"/>
      <c r="O831" s="229"/>
      <c r="P831" s="229"/>
      <c r="Q831" s="229"/>
      <c r="R831" s="229"/>
      <c r="S831" s="229"/>
      <c r="T831" s="230"/>
      <c r="AT831" s="231" t="s">
        <v>175</v>
      </c>
      <c r="AU831" s="231" t="s">
        <v>88</v>
      </c>
      <c r="AV831" s="13" t="s">
        <v>88</v>
      </c>
      <c r="AW831" s="13" t="s">
        <v>33</v>
      </c>
      <c r="AX831" s="13" t="s">
        <v>78</v>
      </c>
      <c r="AY831" s="231" t="s">
        <v>164</v>
      </c>
    </row>
    <row r="832" spans="1:65" s="14" customFormat="1" ht="11.25">
      <c r="B832" s="232"/>
      <c r="C832" s="233"/>
      <c r="D832" s="217" t="s">
        <v>175</v>
      </c>
      <c r="E832" s="234" t="s">
        <v>1</v>
      </c>
      <c r="F832" s="235" t="s">
        <v>1373</v>
      </c>
      <c r="G832" s="233"/>
      <c r="H832" s="234" t="s">
        <v>1</v>
      </c>
      <c r="I832" s="236"/>
      <c r="J832" s="233"/>
      <c r="K832" s="233"/>
      <c r="L832" s="237"/>
      <c r="M832" s="238"/>
      <c r="N832" s="239"/>
      <c r="O832" s="239"/>
      <c r="P832" s="239"/>
      <c r="Q832" s="239"/>
      <c r="R832" s="239"/>
      <c r="S832" s="239"/>
      <c r="T832" s="240"/>
      <c r="AT832" s="241" t="s">
        <v>175</v>
      </c>
      <c r="AU832" s="241" t="s">
        <v>88</v>
      </c>
      <c r="AV832" s="14" t="s">
        <v>86</v>
      </c>
      <c r="AW832" s="14" t="s">
        <v>33</v>
      </c>
      <c r="AX832" s="14" t="s">
        <v>78</v>
      </c>
      <c r="AY832" s="241" t="s">
        <v>164</v>
      </c>
    </row>
    <row r="833" spans="1:65" s="13" customFormat="1" ht="11.25">
      <c r="B833" s="221"/>
      <c r="C833" s="222"/>
      <c r="D833" s="217" t="s">
        <v>175</v>
      </c>
      <c r="E833" s="223" t="s">
        <v>1</v>
      </c>
      <c r="F833" s="224" t="s">
        <v>1374</v>
      </c>
      <c r="G833" s="222"/>
      <c r="H833" s="225">
        <v>3.4380000000000002</v>
      </c>
      <c r="I833" s="226"/>
      <c r="J833" s="222"/>
      <c r="K833" s="222"/>
      <c r="L833" s="227"/>
      <c r="M833" s="228"/>
      <c r="N833" s="229"/>
      <c r="O833" s="229"/>
      <c r="P833" s="229"/>
      <c r="Q833" s="229"/>
      <c r="R833" s="229"/>
      <c r="S833" s="229"/>
      <c r="T833" s="230"/>
      <c r="AT833" s="231" t="s">
        <v>175</v>
      </c>
      <c r="AU833" s="231" t="s">
        <v>88</v>
      </c>
      <c r="AV833" s="13" t="s">
        <v>88</v>
      </c>
      <c r="AW833" s="13" t="s">
        <v>33</v>
      </c>
      <c r="AX833" s="13" t="s">
        <v>78</v>
      </c>
      <c r="AY833" s="231" t="s">
        <v>164</v>
      </c>
    </row>
    <row r="834" spans="1:65" s="15" customFormat="1" ht="11.25">
      <c r="B834" s="242"/>
      <c r="C834" s="243"/>
      <c r="D834" s="217" t="s">
        <v>175</v>
      </c>
      <c r="E834" s="244" t="s">
        <v>1</v>
      </c>
      <c r="F834" s="245" t="s">
        <v>207</v>
      </c>
      <c r="G834" s="243"/>
      <c r="H834" s="246">
        <v>235.48399999999998</v>
      </c>
      <c r="I834" s="247"/>
      <c r="J834" s="243"/>
      <c r="K834" s="243"/>
      <c r="L834" s="248"/>
      <c r="M834" s="249"/>
      <c r="N834" s="250"/>
      <c r="O834" s="250"/>
      <c r="P834" s="250"/>
      <c r="Q834" s="250"/>
      <c r="R834" s="250"/>
      <c r="S834" s="250"/>
      <c r="T834" s="251"/>
      <c r="AT834" s="252" t="s">
        <v>175</v>
      </c>
      <c r="AU834" s="252" t="s">
        <v>88</v>
      </c>
      <c r="AV834" s="15" t="s">
        <v>171</v>
      </c>
      <c r="AW834" s="15" t="s">
        <v>33</v>
      </c>
      <c r="AX834" s="15" t="s">
        <v>86</v>
      </c>
      <c r="AY834" s="252" t="s">
        <v>164</v>
      </c>
    </row>
    <row r="835" spans="1:65" s="13" customFormat="1" ht="11.25">
      <c r="B835" s="221"/>
      <c r="C835" s="222"/>
      <c r="D835" s="217" t="s">
        <v>175</v>
      </c>
      <c r="E835" s="222"/>
      <c r="F835" s="224" t="s">
        <v>1375</v>
      </c>
      <c r="G835" s="222"/>
      <c r="H835" s="225">
        <v>259.03199999999998</v>
      </c>
      <c r="I835" s="226"/>
      <c r="J835" s="222"/>
      <c r="K835" s="222"/>
      <c r="L835" s="227"/>
      <c r="M835" s="228"/>
      <c r="N835" s="229"/>
      <c r="O835" s="229"/>
      <c r="P835" s="229"/>
      <c r="Q835" s="229"/>
      <c r="R835" s="229"/>
      <c r="S835" s="229"/>
      <c r="T835" s="230"/>
      <c r="AT835" s="231" t="s">
        <v>175</v>
      </c>
      <c r="AU835" s="231" t="s">
        <v>88</v>
      </c>
      <c r="AV835" s="13" t="s">
        <v>88</v>
      </c>
      <c r="AW835" s="13" t="s">
        <v>4</v>
      </c>
      <c r="AX835" s="13" t="s">
        <v>86</v>
      </c>
      <c r="AY835" s="231" t="s">
        <v>164</v>
      </c>
    </row>
    <row r="836" spans="1:65" s="2" customFormat="1" ht="24" customHeight="1">
      <c r="A836" s="35"/>
      <c r="B836" s="36"/>
      <c r="C836" s="204" t="s">
        <v>1376</v>
      </c>
      <c r="D836" s="204" t="s">
        <v>166</v>
      </c>
      <c r="E836" s="205" t="s">
        <v>1377</v>
      </c>
      <c r="F836" s="206" t="s">
        <v>1378</v>
      </c>
      <c r="G836" s="207" t="s">
        <v>255</v>
      </c>
      <c r="H836" s="208">
        <v>52.084000000000003</v>
      </c>
      <c r="I836" s="209"/>
      <c r="J836" s="210">
        <f>ROUND(I836*H836,2)</f>
        <v>0</v>
      </c>
      <c r="K836" s="206" t="s">
        <v>170</v>
      </c>
      <c r="L836" s="40"/>
      <c r="M836" s="211" t="s">
        <v>1</v>
      </c>
      <c r="N836" s="212" t="s">
        <v>43</v>
      </c>
      <c r="O836" s="72"/>
      <c r="P836" s="213">
        <f>O836*H836</f>
        <v>0</v>
      </c>
      <c r="Q836" s="213">
        <v>0</v>
      </c>
      <c r="R836" s="213">
        <f>Q836*H836</f>
        <v>0</v>
      </c>
      <c r="S836" s="213">
        <v>0</v>
      </c>
      <c r="T836" s="214">
        <f>S836*H836</f>
        <v>0</v>
      </c>
      <c r="U836" s="35"/>
      <c r="V836" s="35"/>
      <c r="W836" s="35"/>
      <c r="X836" s="35"/>
      <c r="Y836" s="35"/>
      <c r="Z836" s="35"/>
      <c r="AA836" s="35"/>
      <c r="AB836" s="35"/>
      <c r="AC836" s="35"/>
      <c r="AD836" s="35"/>
      <c r="AE836" s="35"/>
      <c r="AR836" s="215" t="s">
        <v>269</v>
      </c>
      <c r="AT836" s="215" t="s">
        <v>166</v>
      </c>
      <c r="AU836" s="215" t="s">
        <v>88</v>
      </c>
      <c r="AY836" s="18" t="s">
        <v>164</v>
      </c>
      <c r="BE836" s="216">
        <f>IF(N836="základní",J836,0)</f>
        <v>0</v>
      </c>
      <c r="BF836" s="216">
        <f>IF(N836="snížená",J836,0)</f>
        <v>0</v>
      </c>
      <c r="BG836" s="216">
        <f>IF(N836="zákl. přenesená",J836,0)</f>
        <v>0</v>
      </c>
      <c r="BH836" s="216">
        <f>IF(N836="sníž. přenesená",J836,0)</f>
        <v>0</v>
      </c>
      <c r="BI836" s="216">
        <f>IF(N836="nulová",J836,0)</f>
        <v>0</v>
      </c>
      <c r="BJ836" s="18" t="s">
        <v>86</v>
      </c>
      <c r="BK836" s="216">
        <f>ROUND(I836*H836,2)</f>
        <v>0</v>
      </c>
      <c r="BL836" s="18" t="s">
        <v>269</v>
      </c>
      <c r="BM836" s="215" t="s">
        <v>1379</v>
      </c>
    </row>
    <row r="837" spans="1:65" s="13" customFormat="1" ht="11.25">
      <c r="B837" s="221"/>
      <c r="C837" s="222"/>
      <c r="D837" s="217" t="s">
        <v>175</v>
      </c>
      <c r="E837" s="223" t="s">
        <v>1</v>
      </c>
      <c r="F837" s="224" t="s">
        <v>1356</v>
      </c>
      <c r="G837" s="222"/>
      <c r="H837" s="225">
        <v>18.88</v>
      </c>
      <c r="I837" s="226"/>
      <c r="J837" s="222"/>
      <c r="K837" s="222"/>
      <c r="L837" s="227"/>
      <c r="M837" s="228"/>
      <c r="N837" s="229"/>
      <c r="O837" s="229"/>
      <c r="P837" s="229"/>
      <c r="Q837" s="229"/>
      <c r="R837" s="229"/>
      <c r="S837" s="229"/>
      <c r="T837" s="230"/>
      <c r="AT837" s="231" t="s">
        <v>175</v>
      </c>
      <c r="AU837" s="231" t="s">
        <v>88</v>
      </c>
      <c r="AV837" s="13" t="s">
        <v>88</v>
      </c>
      <c r="AW837" s="13" t="s">
        <v>33</v>
      </c>
      <c r="AX837" s="13" t="s">
        <v>78</v>
      </c>
      <c r="AY837" s="231" t="s">
        <v>164</v>
      </c>
    </row>
    <row r="838" spans="1:65" s="13" customFormat="1" ht="11.25">
      <c r="B838" s="221"/>
      <c r="C838" s="222"/>
      <c r="D838" s="217" t="s">
        <v>175</v>
      </c>
      <c r="E838" s="223" t="s">
        <v>1</v>
      </c>
      <c r="F838" s="224" t="s">
        <v>1360</v>
      </c>
      <c r="G838" s="222"/>
      <c r="H838" s="225">
        <v>16.59</v>
      </c>
      <c r="I838" s="226"/>
      <c r="J838" s="222"/>
      <c r="K838" s="222"/>
      <c r="L838" s="227"/>
      <c r="M838" s="228"/>
      <c r="N838" s="229"/>
      <c r="O838" s="229"/>
      <c r="P838" s="229"/>
      <c r="Q838" s="229"/>
      <c r="R838" s="229"/>
      <c r="S838" s="229"/>
      <c r="T838" s="230"/>
      <c r="AT838" s="231" t="s">
        <v>175</v>
      </c>
      <c r="AU838" s="231" t="s">
        <v>88</v>
      </c>
      <c r="AV838" s="13" t="s">
        <v>88</v>
      </c>
      <c r="AW838" s="13" t="s">
        <v>33</v>
      </c>
      <c r="AX838" s="13" t="s">
        <v>78</v>
      </c>
      <c r="AY838" s="231" t="s">
        <v>164</v>
      </c>
    </row>
    <row r="839" spans="1:65" s="13" customFormat="1" ht="22.5">
      <c r="B839" s="221"/>
      <c r="C839" s="222"/>
      <c r="D839" s="217" t="s">
        <v>175</v>
      </c>
      <c r="E839" s="223" t="s">
        <v>1</v>
      </c>
      <c r="F839" s="224" t="s">
        <v>1361</v>
      </c>
      <c r="G839" s="222"/>
      <c r="H839" s="225">
        <v>16.614000000000001</v>
      </c>
      <c r="I839" s="226"/>
      <c r="J839" s="222"/>
      <c r="K839" s="222"/>
      <c r="L839" s="227"/>
      <c r="M839" s="228"/>
      <c r="N839" s="229"/>
      <c r="O839" s="229"/>
      <c r="P839" s="229"/>
      <c r="Q839" s="229"/>
      <c r="R839" s="229"/>
      <c r="S839" s="229"/>
      <c r="T839" s="230"/>
      <c r="AT839" s="231" t="s">
        <v>175</v>
      </c>
      <c r="AU839" s="231" t="s">
        <v>88</v>
      </c>
      <c r="AV839" s="13" t="s">
        <v>88</v>
      </c>
      <c r="AW839" s="13" t="s">
        <v>33</v>
      </c>
      <c r="AX839" s="13" t="s">
        <v>78</v>
      </c>
      <c r="AY839" s="231" t="s">
        <v>164</v>
      </c>
    </row>
    <row r="840" spans="1:65" s="15" customFormat="1" ht="11.25">
      <c r="B840" s="242"/>
      <c r="C840" s="243"/>
      <c r="D840" s="217" t="s">
        <v>175</v>
      </c>
      <c r="E840" s="244" t="s">
        <v>1</v>
      </c>
      <c r="F840" s="245" t="s">
        <v>207</v>
      </c>
      <c r="G840" s="243"/>
      <c r="H840" s="246">
        <v>52.084000000000003</v>
      </c>
      <c r="I840" s="247"/>
      <c r="J840" s="243"/>
      <c r="K840" s="243"/>
      <c r="L840" s="248"/>
      <c r="M840" s="249"/>
      <c r="N840" s="250"/>
      <c r="O840" s="250"/>
      <c r="P840" s="250"/>
      <c r="Q840" s="250"/>
      <c r="R840" s="250"/>
      <c r="S840" s="250"/>
      <c r="T840" s="251"/>
      <c r="AT840" s="252" t="s">
        <v>175</v>
      </c>
      <c r="AU840" s="252" t="s">
        <v>88</v>
      </c>
      <c r="AV840" s="15" t="s">
        <v>171</v>
      </c>
      <c r="AW840" s="15" t="s">
        <v>33</v>
      </c>
      <c r="AX840" s="15" t="s">
        <v>86</v>
      </c>
      <c r="AY840" s="252" t="s">
        <v>164</v>
      </c>
    </row>
    <row r="841" spans="1:65" s="2" customFormat="1" ht="24" customHeight="1">
      <c r="A841" s="35"/>
      <c r="B841" s="36"/>
      <c r="C841" s="204" t="s">
        <v>1380</v>
      </c>
      <c r="D841" s="204" t="s">
        <v>166</v>
      </c>
      <c r="E841" s="205" t="s">
        <v>1381</v>
      </c>
      <c r="F841" s="206" t="s">
        <v>1382</v>
      </c>
      <c r="G841" s="207" t="s">
        <v>255</v>
      </c>
      <c r="H841" s="208">
        <v>235.48400000000001</v>
      </c>
      <c r="I841" s="209"/>
      <c r="J841" s="210">
        <f>ROUND(I841*H841,2)</f>
        <v>0</v>
      </c>
      <c r="K841" s="206" t="s">
        <v>170</v>
      </c>
      <c r="L841" s="40"/>
      <c r="M841" s="211" t="s">
        <v>1</v>
      </c>
      <c r="N841" s="212" t="s">
        <v>43</v>
      </c>
      <c r="O841" s="72"/>
      <c r="P841" s="213">
        <f>O841*H841</f>
        <v>0</v>
      </c>
      <c r="Q841" s="213">
        <v>0</v>
      </c>
      <c r="R841" s="213">
        <f>Q841*H841</f>
        <v>0</v>
      </c>
      <c r="S841" s="213">
        <v>0</v>
      </c>
      <c r="T841" s="214">
        <f>S841*H841</f>
        <v>0</v>
      </c>
      <c r="U841" s="35"/>
      <c r="V841" s="35"/>
      <c r="W841" s="35"/>
      <c r="X841" s="35"/>
      <c r="Y841" s="35"/>
      <c r="Z841" s="35"/>
      <c r="AA841" s="35"/>
      <c r="AB841" s="35"/>
      <c r="AC841" s="35"/>
      <c r="AD841" s="35"/>
      <c r="AE841" s="35"/>
      <c r="AR841" s="215" t="s">
        <v>269</v>
      </c>
      <c r="AT841" s="215" t="s">
        <v>166</v>
      </c>
      <c r="AU841" s="215" t="s">
        <v>88</v>
      </c>
      <c r="AY841" s="18" t="s">
        <v>164</v>
      </c>
      <c r="BE841" s="216">
        <f>IF(N841="základní",J841,0)</f>
        <v>0</v>
      </c>
      <c r="BF841" s="216">
        <f>IF(N841="snížená",J841,0)</f>
        <v>0</v>
      </c>
      <c r="BG841" s="216">
        <f>IF(N841="zákl. přenesená",J841,0)</f>
        <v>0</v>
      </c>
      <c r="BH841" s="216">
        <f>IF(N841="sníž. přenesená",J841,0)</f>
        <v>0</v>
      </c>
      <c r="BI841" s="216">
        <f>IF(N841="nulová",J841,0)</f>
        <v>0</v>
      </c>
      <c r="BJ841" s="18" t="s">
        <v>86</v>
      </c>
      <c r="BK841" s="216">
        <f>ROUND(I841*H841,2)</f>
        <v>0</v>
      </c>
      <c r="BL841" s="18" t="s">
        <v>269</v>
      </c>
      <c r="BM841" s="215" t="s">
        <v>1383</v>
      </c>
    </row>
    <row r="842" spans="1:65" s="2" customFormat="1" ht="24" customHeight="1">
      <c r="A842" s="35"/>
      <c r="B842" s="36"/>
      <c r="C842" s="204" t="s">
        <v>1384</v>
      </c>
      <c r="D842" s="204" t="s">
        <v>166</v>
      </c>
      <c r="E842" s="205" t="s">
        <v>1385</v>
      </c>
      <c r="F842" s="206" t="s">
        <v>1386</v>
      </c>
      <c r="G842" s="207" t="s">
        <v>255</v>
      </c>
      <c r="H842" s="208">
        <v>235.48400000000001</v>
      </c>
      <c r="I842" s="209"/>
      <c r="J842" s="210">
        <f>ROUND(I842*H842,2)</f>
        <v>0</v>
      </c>
      <c r="K842" s="206" t="s">
        <v>170</v>
      </c>
      <c r="L842" s="40"/>
      <c r="M842" s="211" t="s">
        <v>1</v>
      </c>
      <c r="N842" s="212" t="s">
        <v>43</v>
      </c>
      <c r="O842" s="72"/>
      <c r="P842" s="213">
        <f>O842*H842</f>
        <v>0</v>
      </c>
      <c r="Q842" s="213">
        <v>0</v>
      </c>
      <c r="R842" s="213">
        <f>Q842*H842</f>
        <v>0</v>
      </c>
      <c r="S842" s="213">
        <v>0</v>
      </c>
      <c r="T842" s="214">
        <f>S842*H842</f>
        <v>0</v>
      </c>
      <c r="U842" s="35"/>
      <c r="V842" s="35"/>
      <c r="W842" s="35"/>
      <c r="X842" s="35"/>
      <c r="Y842" s="35"/>
      <c r="Z842" s="35"/>
      <c r="AA842" s="35"/>
      <c r="AB842" s="35"/>
      <c r="AC842" s="35"/>
      <c r="AD842" s="35"/>
      <c r="AE842" s="35"/>
      <c r="AR842" s="215" t="s">
        <v>269</v>
      </c>
      <c r="AT842" s="215" t="s">
        <v>166</v>
      </c>
      <c r="AU842" s="215" t="s">
        <v>88</v>
      </c>
      <c r="AY842" s="18" t="s">
        <v>164</v>
      </c>
      <c r="BE842" s="216">
        <f>IF(N842="základní",J842,0)</f>
        <v>0</v>
      </c>
      <c r="BF842" s="216">
        <f>IF(N842="snížená",J842,0)</f>
        <v>0</v>
      </c>
      <c r="BG842" s="216">
        <f>IF(N842="zákl. přenesená",J842,0)</f>
        <v>0</v>
      </c>
      <c r="BH842" s="216">
        <f>IF(N842="sníž. přenesená",J842,0)</f>
        <v>0</v>
      </c>
      <c r="BI842" s="216">
        <f>IF(N842="nulová",J842,0)</f>
        <v>0</v>
      </c>
      <c r="BJ842" s="18" t="s">
        <v>86</v>
      </c>
      <c r="BK842" s="216">
        <f>ROUND(I842*H842,2)</f>
        <v>0</v>
      </c>
      <c r="BL842" s="18" t="s">
        <v>269</v>
      </c>
      <c r="BM842" s="215" t="s">
        <v>1387</v>
      </c>
    </row>
    <row r="843" spans="1:65" s="2" customFormat="1" ht="24" customHeight="1">
      <c r="A843" s="35"/>
      <c r="B843" s="36"/>
      <c r="C843" s="204" t="s">
        <v>1388</v>
      </c>
      <c r="D843" s="204" t="s">
        <v>166</v>
      </c>
      <c r="E843" s="205" t="s">
        <v>1389</v>
      </c>
      <c r="F843" s="206" t="s">
        <v>1390</v>
      </c>
      <c r="G843" s="207" t="s">
        <v>262</v>
      </c>
      <c r="H843" s="208">
        <v>54.155000000000001</v>
      </c>
      <c r="I843" s="209"/>
      <c r="J843" s="210">
        <f>ROUND(I843*H843,2)</f>
        <v>0</v>
      </c>
      <c r="K843" s="206" t="s">
        <v>170</v>
      </c>
      <c r="L843" s="40"/>
      <c r="M843" s="211" t="s">
        <v>1</v>
      </c>
      <c r="N843" s="212" t="s">
        <v>43</v>
      </c>
      <c r="O843" s="72"/>
      <c r="P843" s="213">
        <f>O843*H843</f>
        <v>0</v>
      </c>
      <c r="Q843" s="213">
        <v>3.1E-4</v>
      </c>
      <c r="R843" s="213">
        <f>Q843*H843</f>
        <v>1.6788049999999999E-2</v>
      </c>
      <c r="S843" s="213">
        <v>0</v>
      </c>
      <c r="T843" s="214">
        <f>S843*H843</f>
        <v>0</v>
      </c>
      <c r="U843" s="35"/>
      <c r="V843" s="35"/>
      <c r="W843" s="35"/>
      <c r="X843" s="35"/>
      <c r="Y843" s="35"/>
      <c r="Z843" s="35"/>
      <c r="AA843" s="35"/>
      <c r="AB843" s="35"/>
      <c r="AC843" s="35"/>
      <c r="AD843" s="35"/>
      <c r="AE843" s="35"/>
      <c r="AR843" s="215" t="s">
        <v>269</v>
      </c>
      <c r="AT843" s="215" t="s">
        <v>166</v>
      </c>
      <c r="AU843" s="215" t="s">
        <v>88</v>
      </c>
      <c r="AY843" s="18" t="s">
        <v>164</v>
      </c>
      <c r="BE843" s="216">
        <f>IF(N843="základní",J843,0)</f>
        <v>0</v>
      </c>
      <c r="BF843" s="216">
        <f>IF(N843="snížená",J843,0)</f>
        <v>0</v>
      </c>
      <c r="BG843" s="216">
        <f>IF(N843="zákl. přenesená",J843,0)</f>
        <v>0</v>
      </c>
      <c r="BH843" s="216">
        <f>IF(N843="sníž. přenesená",J843,0)</f>
        <v>0</v>
      </c>
      <c r="BI843" s="216">
        <f>IF(N843="nulová",J843,0)</f>
        <v>0</v>
      </c>
      <c r="BJ843" s="18" t="s">
        <v>86</v>
      </c>
      <c r="BK843" s="216">
        <f>ROUND(I843*H843,2)</f>
        <v>0</v>
      </c>
      <c r="BL843" s="18" t="s">
        <v>269</v>
      </c>
      <c r="BM843" s="215" t="s">
        <v>1391</v>
      </c>
    </row>
    <row r="844" spans="1:65" s="13" customFormat="1" ht="11.25">
      <c r="B844" s="221"/>
      <c r="C844" s="222"/>
      <c r="D844" s="217" t="s">
        <v>175</v>
      </c>
      <c r="E844" s="223" t="s">
        <v>1</v>
      </c>
      <c r="F844" s="224" t="s">
        <v>1392</v>
      </c>
      <c r="G844" s="222"/>
      <c r="H844" s="225">
        <v>5.13</v>
      </c>
      <c r="I844" s="226"/>
      <c r="J844" s="222"/>
      <c r="K844" s="222"/>
      <c r="L844" s="227"/>
      <c r="M844" s="228"/>
      <c r="N844" s="229"/>
      <c r="O844" s="229"/>
      <c r="P844" s="229"/>
      <c r="Q844" s="229"/>
      <c r="R844" s="229"/>
      <c r="S844" s="229"/>
      <c r="T844" s="230"/>
      <c r="AT844" s="231" t="s">
        <v>175</v>
      </c>
      <c r="AU844" s="231" t="s">
        <v>88</v>
      </c>
      <c r="AV844" s="13" t="s">
        <v>88</v>
      </c>
      <c r="AW844" s="13" t="s">
        <v>33</v>
      </c>
      <c r="AX844" s="13" t="s">
        <v>78</v>
      </c>
      <c r="AY844" s="231" t="s">
        <v>164</v>
      </c>
    </row>
    <row r="845" spans="1:65" s="13" customFormat="1" ht="11.25">
      <c r="B845" s="221"/>
      <c r="C845" s="222"/>
      <c r="D845" s="217" t="s">
        <v>175</v>
      </c>
      <c r="E845" s="223" t="s">
        <v>1</v>
      </c>
      <c r="F845" s="224" t="s">
        <v>1393</v>
      </c>
      <c r="G845" s="222"/>
      <c r="H845" s="225">
        <v>2.4</v>
      </c>
      <c r="I845" s="226"/>
      <c r="J845" s="222"/>
      <c r="K845" s="222"/>
      <c r="L845" s="227"/>
      <c r="M845" s="228"/>
      <c r="N845" s="229"/>
      <c r="O845" s="229"/>
      <c r="P845" s="229"/>
      <c r="Q845" s="229"/>
      <c r="R845" s="229"/>
      <c r="S845" s="229"/>
      <c r="T845" s="230"/>
      <c r="AT845" s="231" t="s">
        <v>175</v>
      </c>
      <c r="AU845" s="231" t="s">
        <v>88</v>
      </c>
      <c r="AV845" s="13" t="s">
        <v>88</v>
      </c>
      <c r="AW845" s="13" t="s">
        <v>33</v>
      </c>
      <c r="AX845" s="13" t="s">
        <v>78</v>
      </c>
      <c r="AY845" s="231" t="s">
        <v>164</v>
      </c>
    </row>
    <row r="846" spans="1:65" s="13" customFormat="1" ht="11.25">
      <c r="B846" s="221"/>
      <c r="C846" s="222"/>
      <c r="D846" s="217" t="s">
        <v>175</v>
      </c>
      <c r="E846" s="223" t="s">
        <v>1</v>
      </c>
      <c r="F846" s="224" t="s">
        <v>1394</v>
      </c>
      <c r="G846" s="222"/>
      <c r="H846" s="225">
        <v>14.7</v>
      </c>
      <c r="I846" s="226"/>
      <c r="J846" s="222"/>
      <c r="K846" s="222"/>
      <c r="L846" s="227"/>
      <c r="M846" s="228"/>
      <c r="N846" s="229"/>
      <c r="O846" s="229"/>
      <c r="P846" s="229"/>
      <c r="Q846" s="229"/>
      <c r="R846" s="229"/>
      <c r="S846" s="229"/>
      <c r="T846" s="230"/>
      <c r="AT846" s="231" t="s">
        <v>175</v>
      </c>
      <c r="AU846" s="231" t="s">
        <v>88</v>
      </c>
      <c r="AV846" s="13" t="s">
        <v>88</v>
      </c>
      <c r="AW846" s="13" t="s">
        <v>33</v>
      </c>
      <c r="AX846" s="13" t="s">
        <v>78</v>
      </c>
      <c r="AY846" s="231" t="s">
        <v>164</v>
      </c>
    </row>
    <row r="847" spans="1:65" s="13" customFormat="1" ht="11.25">
      <c r="B847" s="221"/>
      <c r="C847" s="222"/>
      <c r="D847" s="217" t="s">
        <v>175</v>
      </c>
      <c r="E847" s="223" t="s">
        <v>1</v>
      </c>
      <c r="F847" s="224" t="s">
        <v>1395</v>
      </c>
      <c r="G847" s="222"/>
      <c r="H847" s="225">
        <v>18.475000000000001</v>
      </c>
      <c r="I847" s="226"/>
      <c r="J847" s="222"/>
      <c r="K847" s="222"/>
      <c r="L847" s="227"/>
      <c r="M847" s="228"/>
      <c r="N847" s="229"/>
      <c r="O847" s="229"/>
      <c r="P847" s="229"/>
      <c r="Q847" s="229"/>
      <c r="R847" s="229"/>
      <c r="S847" s="229"/>
      <c r="T847" s="230"/>
      <c r="AT847" s="231" t="s">
        <v>175</v>
      </c>
      <c r="AU847" s="231" t="s">
        <v>88</v>
      </c>
      <c r="AV847" s="13" t="s">
        <v>88</v>
      </c>
      <c r="AW847" s="13" t="s">
        <v>33</v>
      </c>
      <c r="AX847" s="13" t="s">
        <v>78</v>
      </c>
      <c r="AY847" s="231" t="s">
        <v>164</v>
      </c>
    </row>
    <row r="848" spans="1:65" s="13" customFormat="1" ht="11.25">
      <c r="B848" s="221"/>
      <c r="C848" s="222"/>
      <c r="D848" s="217" t="s">
        <v>175</v>
      </c>
      <c r="E848" s="223" t="s">
        <v>1</v>
      </c>
      <c r="F848" s="224" t="s">
        <v>1396</v>
      </c>
      <c r="G848" s="222"/>
      <c r="H848" s="225">
        <v>6.55</v>
      </c>
      <c r="I848" s="226"/>
      <c r="J848" s="222"/>
      <c r="K848" s="222"/>
      <c r="L848" s="227"/>
      <c r="M848" s="228"/>
      <c r="N848" s="229"/>
      <c r="O848" s="229"/>
      <c r="P848" s="229"/>
      <c r="Q848" s="229"/>
      <c r="R848" s="229"/>
      <c r="S848" s="229"/>
      <c r="T848" s="230"/>
      <c r="AT848" s="231" t="s">
        <v>175</v>
      </c>
      <c r="AU848" s="231" t="s">
        <v>88</v>
      </c>
      <c r="AV848" s="13" t="s">
        <v>88</v>
      </c>
      <c r="AW848" s="13" t="s">
        <v>33</v>
      </c>
      <c r="AX848" s="13" t="s">
        <v>78</v>
      </c>
      <c r="AY848" s="231" t="s">
        <v>164</v>
      </c>
    </row>
    <row r="849" spans="1:65" s="13" customFormat="1" ht="11.25">
      <c r="B849" s="221"/>
      <c r="C849" s="222"/>
      <c r="D849" s="217" t="s">
        <v>175</v>
      </c>
      <c r="E849" s="223" t="s">
        <v>1</v>
      </c>
      <c r="F849" s="224" t="s">
        <v>1397</v>
      </c>
      <c r="G849" s="222"/>
      <c r="H849" s="225">
        <v>2.25</v>
      </c>
      <c r="I849" s="226"/>
      <c r="J849" s="222"/>
      <c r="K849" s="222"/>
      <c r="L849" s="227"/>
      <c r="M849" s="228"/>
      <c r="N849" s="229"/>
      <c r="O849" s="229"/>
      <c r="P849" s="229"/>
      <c r="Q849" s="229"/>
      <c r="R849" s="229"/>
      <c r="S849" s="229"/>
      <c r="T849" s="230"/>
      <c r="AT849" s="231" t="s">
        <v>175</v>
      </c>
      <c r="AU849" s="231" t="s">
        <v>88</v>
      </c>
      <c r="AV849" s="13" t="s">
        <v>88</v>
      </c>
      <c r="AW849" s="13" t="s">
        <v>33</v>
      </c>
      <c r="AX849" s="13" t="s">
        <v>78</v>
      </c>
      <c r="AY849" s="231" t="s">
        <v>164</v>
      </c>
    </row>
    <row r="850" spans="1:65" s="13" customFormat="1" ht="11.25">
      <c r="B850" s="221"/>
      <c r="C850" s="222"/>
      <c r="D850" s="217" t="s">
        <v>175</v>
      </c>
      <c r="E850" s="223" t="s">
        <v>1</v>
      </c>
      <c r="F850" s="224" t="s">
        <v>1398</v>
      </c>
      <c r="G850" s="222"/>
      <c r="H850" s="225">
        <v>4.6500000000000004</v>
      </c>
      <c r="I850" s="226"/>
      <c r="J850" s="222"/>
      <c r="K850" s="222"/>
      <c r="L850" s="227"/>
      <c r="M850" s="228"/>
      <c r="N850" s="229"/>
      <c r="O850" s="229"/>
      <c r="P850" s="229"/>
      <c r="Q850" s="229"/>
      <c r="R850" s="229"/>
      <c r="S850" s="229"/>
      <c r="T850" s="230"/>
      <c r="AT850" s="231" t="s">
        <v>175</v>
      </c>
      <c r="AU850" s="231" t="s">
        <v>88</v>
      </c>
      <c r="AV850" s="13" t="s">
        <v>88</v>
      </c>
      <c r="AW850" s="13" t="s">
        <v>33</v>
      </c>
      <c r="AX850" s="13" t="s">
        <v>78</v>
      </c>
      <c r="AY850" s="231" t="s">
        <v>164</v>
      </c>
    </row>
    <row r="851" spans="1:65" s="15" customFormat="1" ht="11.25">
      <c r="B851" s="242"/>
      <c r="C851" s="243"/>
      <c r="D851" s="217" t="s">
        <v>175</v>
      </c>
      <c r="E851" s="244" t="s">
        <v>1</v>
      </c>
      <c r="F851" s="245" t="s">
        <v>207</v>
      </c>
      <c r="G851" s="243"/>
      <c r="H851" s="246">
        <v>54.154999999999994</v>
      </c>
      <c r="I851" s="247"/>
      <c r="J851" s="243"/>
      <c r="K851" s="243"/>
      <c r="L851" s="248"/>
      <c r="M851" s="249"/>
      <c r="N851" s="250"/>
      <c r="O851" s="250"/>
      <c r="P851" s="250"/>
      <c r="Q851" s="250"/>
      <c r="R851" s="250"/>
      <c r="S851" s="250"/>
      <c r="T851" s="251"/>
      <c r="AT851" s="252" t="s">
        <v>175</v>
      </c>
      <c r="AU851" s="252" t="s">
        <v>88</v>
      </c>
      <c r="AV851" s="15" t="s">
        <v>171</v>
      </c>
      <c r="AW851" s="15" t="s">
        <v>33</v>
      </c>
      <c r="AX851" s="15" t="s">
        <v>86</v>
      </c>
      <c r="AY851" s="252" t="s">
        <v>164</v>
      </c>
    </row>
    <row r="852" spans="1:65" s="2" customFormat="1" ht="24" customHeight="1">
      <c r="A852" s="35"/>
      <c r="B852" s="36"/>
      <c r="C852" s="204" t="s">
        <v>1399</v>
      </c>
      <c r="D852" s="204" t="s">
        <v>166</v>
      </c>
      <c r="E852" s="205" t="s">
        <v>1400</v>
      </c>
      <c r="F852" s="206" t="s">
        <v>1401</v>
      </c>
      <c r="G852" s="207" t="s">
        <v>262</v>
      </c>
      <c r="H852" s="208">
        <v>108.02500000000001</v>
      </c>
      <c r="I852" s="209"/>
      <c r="J852" s="210">
        <f>ROUND(I852*H852,2)</f>
        <v>0</v>
      </c>
      <c r="K852" s="206" t="s">
        <v>170</v>
      </c>
      <c r="L852" s="40"/>
      <c r="M852" s="211" t="s">
        <v>1</v>
      </c>
      <c r="N852" s="212" t="s">
        <v>43</v>
      </c>
      <c r="O852" s="72"/>
      <c r="P852" s="213">
        <f>O852*H852</f>
        <v>0</v>
      </c>
      <c r="Q852" s="213">
        <v>2.5999999999999998E-4</v>
      </c>
      <c r="R852" s="213">
        <f>Q852*H852</f>
        <v>2.80865E-2</v>
      </c>
      <c r="S852" s="213">
        <v>0</v>
      </c>
      <c r="T852" s="214">
        <f>S852*H852</f>
        <v>0</v>
      </c>
      <c r="U852" s="35"/>
      <c r="V852" s="35"/>
      <c r="W852" s="35"/>
      <c r="X852" s="35"/>
      <c r="Y852" s="35"/>
      <c r="Z852" s="35"/>
      <c r="AA852" s="35"/>
      <c r="AB852" s="35"/>
      <c r="AC852" s="35"/>
      <c r="AD852" s="35"/>
      <c r="AE852" s="35"/>
      <c r="AR852" s="215" t="s">
        <v>269</v>
      </c>
      <c r="AT852" s="215" t="s">
        <v>166</v>
      </c>
      <c r="AU852" s="215" t="s">
        <v>88</v>
      </c>
      <c r="AY852" s="18" t="s">
        <v>164</v>
      </c>
      <c r="BE852" s="216">
        <f>IF(N852="základní",J852,0)</f>
        <v>0</v>
      </c>
      <c r="BF852" s="216">
        <f>IF(N852="snížená",J852,0)</f>
        <v>0</v>
      </c>
      <c r="BG852" s="216">
        <f>IF(N852="zákl. přenesená",J852,0)</f>
        <v>0</v>
      </c>
      <c r="BH852" s="216">
        <f>IF(N852="sníž. přenesená",J852,0)</f>
        <v>0</v>
      </c>
      <c r="BI852" s="216">
        <f>IF(N852="nulová",J852,0)</f>
        <v>0</v>
      </c>
      <c r="BJ852" s="18" t="s">
        <v>86</v>
      </c>
      <c r="BK852" s="216">
        <f>ROUND(I852*H852,2)</f>
        <v>0</v>
      </c>
      <c r="BL852" s="18" t="s">
        <v>269</v>
      </c>
      <c r="BM852" s="215" t="s">
        <v>1402</v>
      </c>
    </row>
    <row r="853" spans="1:65" s="13" customFormat="1" ht="11.25">
      <c r="B853" s="221"/>
      <c r="C853" s="222"/>
      <c r="D853" s="217" t="s">
        <v>175</v>
      </c>
      <c r="E853" s="223" t="s">
        <v>1</v>
      </c>
      <c r="F853" s="224" t="s">
        <v>1403</v>
      </c>
      <c r="G853" s="222"/>
      <c r="H853" s="225">
        <v>20</v>
      </c>
      <c r="I853" s="226"/>
      <c r="J853" s="222"/>
      <c r="K853" s="222"/>
      <c r="L853" s="227"/>
      <c r="M853" s="228"/>
      <c r="N853" s="229"/>
      <c r="O853" s="229"/>
      <c r="P853" s="229"/>
      <c r="Q853" s="229"/>
      <c r="R853" s="229"/>
      <c r="S853" s="229"/>
      <c r="T853" s="230"/>
      <c r="AT853" s="231" t="s">
        <v>175</v>
      </c>
      <c r="AU853" s="231" t="s">
        <v>88</v>
      </c>
      <c r="AV853" s="13" t="s">
        <v>88</v>
      </c>
      <c r="AW853" s="13" t="s">
        <v>33</v>
      </c>
      <c r="AX853" s="13" t="s">
        <v>78</v>
      </c>
      <c r="AY853" s="231" t="s">
        <v>164</v>
      </c>
    </row>
    <row r="854" spans="1:65" s="13" customFormat="1" ht="11.25">
      <c r="B854" s="221"/>
      <c r="C854" s="222"/>
      <c r="D854" s="217" t="s">
        <v>175</v>
      </c>
      <c r="E854" s="223" t="s">
        <v>1</v>
      </c>
      <c r="F854" s="224" t="s">
        <v>760</v>
      </c>
      <c r="G854" s="222"/>
      <c r="H854" s="225">
        <v>8.25</v>
      </c>
      <c r="I854" s="226"/>
      <c r="J854" s="222"/>
      <c r="K854" s="222"/>
      <c r="L854" s="227"/>
      <c r="M854" s="228"/>
      <c r="N854" s="229"/>
      <c r="O854" s="229"/>
      <c r="P854" s="229"/>
      <c r="Q854" s="229"/>
      <c r="R854" s="229"/>
      <c r="S854" s="229"/>
      <c r="T854" s="230"/>
      <c r="AT854" s="231" t="s">
        <v>175</v>
      </c>
      <c r="AU854" s="231" t="s">
        <v>88</v>
      </c>
      <c r="AV854" s="13" t="s">
        <v>88</v>
      </c>
      <c r="AW854" s="13" t="s">
        <v>33</v>
      </c>
      <c r="AX854" s="13" t="s">
        <v>78</v>
      </c>
      <c r="AY854" s="231" t="s">
        <v>164</v>
      </c>
    </row>
    <row r="855" spans="1:65" s="13" customFormat="1" ht="11.25">
      <c r="B855" s="221"/>
      <c r="C855" s="222"/>
      <c r="D855" s="217" t="s">
        <v>175</v>
      </c>
      <c r="E855" s="223" t="s">
        <v>1</v>
      </c>
      <c r="F855" s="224" t="s">
        <v>1404</v>
      </c>
      <c r="G855" s="222"/>
      <c r="H855" s="225">
        <v>18.725000000000001</v>
      </c>
      <c r="I855" s="226"/>
      <c r="J855" s="222"/>
      <c r="K855" s="222"/>
      <c r="L855" s="227"/>
      <c r="M855" s="228"/>
      <c r="N855" s="229"/>
      <c r="O855" s="229"/>
      <c r="P855" s="229"/>
      <c r="Q855" s="229"/>
      <c r="R855" s="229"/>
      <c r="S855" s="229"/>
      <c r="T855" s="230"/>
      <c r="AT855" s="231" t="s">
        <v>175</v>
      </c>
      <c r="AU855" s="231" t="s">
        <v>88</v>
      </c>
      <c r="AV855" s="13" t="s">
        <v>88</v>
      </c>
      <c r="AW855" s="13" t="s">
        <v>33</v>
      </c>
      <c r="AX855" s="13" t="s">
        <v>78</v>
      </c>
      <c r="AY855" s="231" t="s">
        <v>164</v>
      </c>
    </row>
    <row r="856" spans="1:65" s="13" customFormat="1" ht="11.25">
      <c r="B856" s="221"/>
      <c r="C856" s="222"/>
      <c r="D856" s="217" t="s">
        <v>175</v>
      </c>
      <c r="E856" s="223" t="s">
        <v>1</v>
      </c>
      <c r="F856" s="224" t="s">
        <v>762</v>
      </c>
      <c r="G856" s="222"/>
      <c r="H856" s="225">
        <v>25.5</v>
      </c>
      <c r="I856" s="226"/>
      <c r="J856" s="222"/>
      <c r="K856" s="222"/>
      <c r="L856" s="227"/>
      <c r="M856" s="228"/>
      <c r="N856" s="229"/>
      <c r="O856" s="229"/>
      <c r="P856" s="229"/>
      <c r="Q856" s="229"/>
      <c r="R856" s="229"/>
      <c r="S856" s="229"/>
      <c r="T856" s="230"/>
      <c r="AT856" s="231" t="s">
        <v>175</v>
      </c>
      <c r="AU856" s="231" t="s">
        <v>88</v>
      </c>
      <c r="AV856" s="13" t="s">
        <v>88</v>
      </c>
      <c r="AW856" s="13" t="s">
        <v>33</v>
      </c>
      <c r="AX856" s="13" t="s">
        <v>78</v>
      </c>
      <c r="AY856" s="231" t="s">
        <v>164</v>
      </c>
    </row>
    <row r="857" spans="1:65" s="13" customFormat="1" ht="11.25">
      <c r="B857" s="221"/>
      <c r="C857" s="222"/>
      <c r="D857" s="217" t="s">
        <v>175</v>
      </c>
      <c r="E857" s="223" t="s">
        <v>1</v>
      </c>
      <c r="F857" s="224" t="s">
        <v>1405</v>
      </c>
      <c r="G857" s="222"/>
      <c r="H857" s="225">
        <v>20.3</v>
      </c>
      <c r="I857" s="226"/>
      <c r="J857" s="222"/>
      <c r="K857" s="222"/>
      <c r="L857" s="227"/>
      <c r="M857" s="228"/>
      <c r="N857" s="229"/>
      <c r="O857" s="229"/>
      <c r="P857" s="229"/>
      <c r="Q857" s="229"/>
      <c r="R857" s="229"/>
      <c r="S857" s="229"/>
      <c r="T857" s="230"/>
      <c r="AT857" s="231" t="s">
        <v>175</v>
      </c>
      <c r="AU857" s="231" t="s">
        <v>88</v>
      </c>
      <c r="AV857" s="13" t="s">
        <v>88</v>
      </c>
      <c r="AW857" s="13" t="s">
        <v>33</v>
      </c>
      <c r="AX857" s="13" t="s">
        <v>78</v>
      </c>
      <c r="AY857" s="231" t="s">
        <v>164</v>
      </c>
    </row>
    <row r="858" spans="1:65" s="13" customFormat="1" ht="11.25">
      <c r="B858" s="221"/>
      <c r="C858" s="222"/>
      <c r="D858" s="217" t="s">
        <v>175</v>
      </c>
      <c r="E858" s="223" t="s">
        <v>1</v>
      </c>
      <c r="F858" s="224" t="s">
        <v>764</v>
      </c>
      <c r="G858" s="222"/>
      <c r="H858" s="225">
        <v>7.75</v>
      </c>
      <c r="I858" s="226"/>
      <c r="J858" s="222"/>
      <c r="K858" s="222"/>
      <c r="L858" s="227"/>
      <c r="M858" s="228"/>
      <c r="N858" s="229"/>
      <c r="O858" s="229"/>
      <c r="P858" s="229"/>
      <c r="Q858" s="229"/>
      <c r="R858" s="229"/>
      <c r="S858" s="229"/>
      <c r="T858" s="230"/>
      <c r="AT858" s="231" t="s">
        <v>175</v>
      </c>
      <c r="AU858" s="231" t="s">
        <v>88</v>
      </c>
      <c r="AV858" s="13" t="s">
        <v>88</v>
      </c>
      <c r="AW858" s="13" t="s">
        <v>33</v>
      </c>
      <c r="AX858" s="13" t="s">
        <v>78</v>
      </c>
      <c r="AY858" s="231" t="s">
        <v>164</v>
      </c>
    </row>
    <row r="859" spans="1:65" s="13" customFormat="1" ht="11.25">
      <c r="B859" s="221"/>
      <c r="C859" s="222"/>
      <c r="D859" s="217" t="s">
        <v>175</v>
      </c>
      <c r="E859" s="223" t="s">
        <v>1</v>
      </c>
      <c r="F859" s="224" t="s">
        <v>765</v>
      </c>
      <c r="G859" s="222"/>
      <c r="H859" s="225">
        <v>7.5</v>
      </c>
      <c r="I859" s="226"/>
      <c r="J859" s="222"/>
      <c r="K859" s="222"/>
      <c r="L859" s="227"/>
      <c r="M859" s="228"/>
      <c r="N859" s="229"/>
      <c r="O859" s="229"/>
      <c r="P859" s="229"/>
      <c r="Q859" s="229"/>
      <c r="R859" s="229"/>
      <c r="S859" s="229"/>
      <c r="T859" s="230"/>
      <c r="AT859" s="231" t="s">
        <v>175</v>
      </c>
      <c r="AU859" s="231" t="s">
        <v>88</v>
      </c>
      <c r="AV859" s="13" t="s">
        <v>88</v>
      </c>
      <c r="AW859" s="13" t="s">
        <v>33</v>
      </c>
      <c r="AX859" s="13" t="s">
        <v>78</v>
      </c>
      <c r="AY859" s="231" t="s">
        <v>164</v>
      </c>
    </row>
    <row r="860" spans="1:65" s="15" customFormat="1" ht="11.25">
      <c r="B860" s="242"/>
      <c r="C860" s="243"/>
      <c r="D860" s="217" t="s">
        <v>175</v>
      </c>
      <c r="E860" s="244" t="s">
        <v>1</v>
      </c>
      <c r="F860" s="245" t="s">
        <v>207</v>
      </c>
      <c r="G860" s="243"/>
      <c r="H860" s="246">
        <v>108.02499999999999</v>
      </c>
      <c r="I860" s="247"/>
      <c r="J860" s="243"/>
      <c r="K860" s="243"/>
      <c r="L860" s="248"/>
      <c r="M860" s="249"/>
      <c r="N860" s="250"/>
      <c r="O860" s="250"/>
      <c r="P860" s="250"/>
      <c r="Q860" s="250"/>
      <c r="R860" s="250"/>
      <c r="S860" s="250"/>
      <c r="T860" s="251"/>
      <c r="AT860" s="252" t="s">
        <v>175</v>
      </c>
      <c r="AU860" s="252" t="s">
        <v>88</v>
      </c>
      <c r="AV860" s="15" t="s">
        <v>171</v>
      </c>
      <c r="AW860" s="15" t="s">
        <v>33</v>
      </c>
      <c r="AX860" s="15" t="s">
        <v>86</v>
      </c>
      <c r="AY860" s="252" t="s">
        <v>164</v>
      </c>
    </row>
    <row r="861" spans="1:65" s="2" customFormat="1" ht="24" customHeight="1">
      <c r="A861" s="35"/>
      <c r="B861" s="36"/>
      <c r="C861" s="204" t="s">
        <v>1406</v>
      </c>
      <c r="D861" s="204" t="s">
        <v>166</v>
      </c>
      <c r="E861" s="205" t="s">
        <v>1407</v>
      </c>
      <c r="F861" s="206" t="s">
        <v>1408</v>
      </c>
      <c r="G861" s="207" t="s">
        <v>255</v>
      </c>
      <c r="H861" s="208">
        <v>235.48400000000001</v>
      </c>
      <c r="I861" s="209"/>
      <c r="J861" s="210">
        <f>ROUND(I861*H861,2)</f>
        <v>0</v>
      </c>
      <c r="K861" s="206" t="s">
        <v>170</v>
      </c>
      <c r="L861" s="40"/>
      <c r="M861" s="211" t="s">
        <v>1</v>
      </c>
      <c r="N861" s="212" t="s">
        <v>43</v>
      </c>
      <c r="O861" s="72"/>
      <c r="P861" s="213">
        <f>O861*H861</f>
        <v>0</v>
      </c>
      <c r="Q861" s="213">
        <v>5.0000000000000002E-5</v>
      </c>
      <c r="R861" s="213">
        <f>Q861*H861</f>
        <v>1.17742E-2</v>
      </c>
      <c r="S861" s="213">
        <v>0</v>
      </c>
      <c r="T861" s="214">
        <f>S861*H861</f>
        <v>0</v>
      </c>
      <c r="U861" s="35"/>
      <c r="V861" s="35"/>
      <c r="W861" s="35"/>
      <c r="X861" s="35"/>
      <c r="Y861" s="35"/>
      <c r="Z861" s="35"/>
      <c r="AA861" s="35"/>
      <c r="AB861" s="35"/>
      <c r="AC861" s="35"/>
      <c r="AD861" s="35"/>
      <c r="AE861" s="35"/>
      <c r="AR861" s="215" t="s">
        <v>269</v>
      </c>
      <c r="AT861" s="215" t="s">
        <v>166</v>
      </c>
      <c r="AU861" s="215" t="s">
        <v>88</v>
      </c>
      <c r="AY861" s="18" t="s">
        <v>164</v>
      </c>
      <c r="BE861" s="216">
        <f>IF(N861="základní",J861,0)</f>
        <v>0</v>
      </c>
      <c r="BF861" s="216">
        <f>IF(N861="snížená",J861,0)</f>
        <v>0</v>
      </c>
      <c r="BG861" s="216">
        <f>IF(N861="zákl. přenesená",J861,0)</f>
        <v>0</v>
      </c>
      <c r="BH861" s="216">
        <f>IF(N861="sníž. přenesená",J861,0)</f>
        <v>0</v>
      </c>
      <c r="BI861" s="216">
        <f>IF(N861="nulová",J861,0)</f>
        <v>0</v>
      </c>
      <c r="BJ861" s="18" t="s">
        <v>86</v>
      </c>
      <c r="BK861" s="216">
        <f>ROUND(I861*H861,2)</f>
        <v>0</v>
      </c>
      <c r="BL861" s="18" t="s">
        <v>269</v>
      </c>
      <c r="BM861" s="215" t="s">
        <v>1409</v>
      </c>
    </row>
    <row r="862" spans="1:65" s="2" customFormat="1" ht="36" customHeight="1">
      <c r="A862" s="35"/>
      <c r="B862" s="36"/>
      <c r="C862" s="204" t="s">
        <v>1410</v>
      </c>
      <c r="D862" s="204" t="s">
        <v>166</v>
      </c>
      <c r="E862" s="205" t="s">
        <v>1411</v>
      </c>
      <c r="F862" s="206" t="s">
        <v>1412</v>
      </c>
      <c r="G862" s="207" t="s">
        <v>262</v>
      </c>
      <c r="H862" s="208">
        <v>17.925000000000001</v>
      </c>
      <c r="I862" s="209"/>
      <c r="J862" s="210">
        <f>ROUND(I862*H862,2)</f>
        <v>0</v>
      </c>
      <c r="K862" s="206" t="s">
        <v>170</v>
      </c>
      <c r="L862" s="40"/>
      <c r="M862" s="211" t="s">
        <v>1</v>
      </c>
      <c r="N862" s="212" t="s">
        <v>43</v>
      </c>
      <c r="O862" s="72"/>
      <c r="P862" s="213">
        <f>O862*H862</f>
        <v>0</v>
      </c>
      <c r="Q862" s="213">
        <v>2E-3</v>
      </c>
      <c r="R862" s="213">
        <f>Q862*H862</f>
        <v>3.585E-2</v>
      </c>
      <c r="S862" s="213">
        <v>0</v>
      </c>
      <c r="T862" s="214">
        <f>S862*H862</f>
        <v>0</v>
      </c>
      <c r="U862" s="35"/>
      <c r="V862" s="35"/>
      <c r="W862" s="35"/>
      <c r="X862" s="35"/>
      <c r="Y862" s="35"/>
      <c r="Z862" s="35"/>
      <c r="AA862" s="35"/>
      <c r="AB862" s="35"/>
      <c r="AC862" s="35"/>
      <c r="AD862" s="35"/>
      <c r="AE862" s="35"/>
      <c r="AR862" s="215" t="s">
        <v>269</v>
      </c>
      <c r="AT862" s="215" t="s">
        <v>166</v>
      </c>
      <c r="AU862" s="215" t="s">
        <v>88</v>
      </c>
      <c r="AY862" s="18" t="s">
        <v>164</v>
      </c>
      <c r="BE862" s="216">
        <f>IF(N862="základní",J862,0)</f>
        <v>0</v>
      </c>
      <c r="BF862" s="216">
        <f>IF(N862="snížená",J862,0)</f>
        <v>0</v>
      </c>
      <c r="BG862" s="216">
        <f>IF(N862="zákl. přenesená",J862,0)</f>
        <v>0</v>
      </c>
      <c r="BH862" s="216">
        <f>IF(N862="sníž. přenesená",J862,0)</f>
        <v>0</v>
      </c>
      <c r="BI862" s="216">
        <f>IF(N862="nulová",J862,0)</f>
        <v>0</v>
      </c>
      <c r="BJ862" s="18" t="s">
        <v>86</v>
      </c>
      <c r="BK862" s="216">
        <f>ROUND(I862*H862,2)</f>
        <v>0</v>
      </c>
      <c r="BL862" s="18" t="s">
        <v>269</v>
      </c>
      <c r="BM862" s="215" t="s">
        <v>1413</v>
      </c>
    </row>
    <row r="863" spans="1:65" s="14" customFormat="1" ht="11.25">
      <c r="B863" s="232"/>
      <c r="C863" s="233"/>
      <c r="D863" s="217" t="s">
        <v>175</v>
      </c>
      <c r="E863" s="234" t="s">
        <v>1</v>
      </c>
      <c r="F863" s="235" t="s">
        <v>1414</v>
      </c>
      <c r="G863" s="233"/>
      <c r="H863" s="234" t="s">
        <v>1</v>
      </c>
      <c r="I863" s="236"/>
      <c r="J863" s="233"/>
      <c r="K863" s="233"/>
      <c r="L863" s="237"/>
      <c r="M863" s="238"/>
      <c r="N863" s="239"/>
      <c r="O863" s="239"/>
      <c r="P863" s="239"/>
      <c r="Q863" s="239"/>
      <c r="R863" s="239"/>
      <c r="S863" s="239"/>
      <c r="T863" s="240"/>
      <c r="AT863" s="241" t="s">
        <v>175</v>
      </c>
      <c r="AU863" s="241" t="s">
        <v>88</v>
      </c>
      <c r="AV863" s="14" t="s">
        <v>86</v>
      </c>
      <c r="AW863" s="14" t="s">
        <v>33</v>
      </c>
      <c r="AX863" s="14" t="s">
        <v>78</v>
      </c>
      <c r="AY863" s="241" t="s">
        <v>164</v>
      </c>
    </row>
    <row r="864" spans="1:65" s="13" customFormat="1" ht="11.25">
      <c r="B864" s="221"/>
      <c r="C864" s="222"/>
      <c r="D864" s="217" t="s">
        <v>175</v>
      </c>
      <c r="E864" s="223" t="s">
        <v>1</v>
      </c>
      <c r="F864" s="224" t="s">
        <v>1415</v>
      </c>
      <c r="G864" s="222"/>
      <c r="H864" s="225">
        <v>17.925000000000001</v>
      </c>
      <c r="I864" s="226"/>
      <c r="J864" s="222"/>
      <c r="K864" s="222"/>
      <c r="L864" s="227"/>
      <c r="M864" s="228"/>
      <c r="N864" s="229"/>
      <c r="O864" s="229"/>
      <c r="P864" s="229"/>
      <c r="Q864" s="229"/>
      <c r="R864" s="229"/>
      <c r="S864" s="229"/>
      <c r="T864" s="230"/>
      <c r="AT864" s="231" t="s">
        <v>175</v>
      </c>
      <c r="AU864" s="231" t="s">
        <v>88</v>
      </c>
      <c r="AV864" s="13" t="s">
        <v>88</v>
      </c>
      <c r="AW864" s="13" t="s">
        <v>33</v>
      </c>
      <c r="AX864" s="13" t="s">
        <v>86</v>
      </c>
      <c r="AY864" s="231" t="s">
        <v>164</v>
      </c>
    </row>
    <row r="865" spans="1:65" s="2" customFormat="1" ht="36" customHeight="1">
      <c r="A865" s="35"/>
      <c r="B865" s="36"/>
      <c r="C865" s="204" t="s">
        <v>1416</v>
      </c>
      <c r="D865" s="204" t="s">
        <v>166</v>
      </c>
      <c r="E865" s="205" t="s">
        <v>1417</v>
      </c>
      <c r="F865" s="206" t="s">
        <v>1418</v>
      </c>
      <c r="G865" s="207" t="s">
        <v>262</v>
      </c>
      <c r="H865" s="208">
        <v>17.187999999999999</v>
      </c>
      <c r="I865" s="209"/>
      <c r="J865" s="210">
        <f>ROUND(I865*H865,2)</f>
        <v>0</v>
      </c>
      <c r="K865" s="206" t="s">
        <v>170</v>
      </c>
      <c r="L865" s="40"/>
      <c r="M865" s="211" t="s">
        <v>1</v>
      </c>
      <c r="N865" s="212" t="s">
        <v>43</v>
      </c>
      <c r="O865" s="72"/>
      <c r="P865" s="213">
        <f>O865*H865</f>
        <v>0</v>
      </c>
      <c r="Q865" s="213">
        <v>9.7999999999999997E-4</v>
      </c>
      <c r="R865" s="213">
        <f>Q865*H865</f>
        <v>1.684424E-2</v>
      </c>
      <c r="S865" s="213">
        <v>0</v>
      </c>
      <c r="T865" s="214">
        <f>S865*H865</f>
        <v>0</v>
      </c>
      <c r="U865" s="35"/>
      <c r="V865" s="35"/>
      <c r="W865" s="35"/>
      <c r="X865" s="35"/>
      <c r="Y865" s="35"/>
      <c r="Z865" s="35"/>
      <c r="AA865" s="35"/>
      <c r="AB865" s="35"/>
      <c r="AC865" s="35"/>
      <c r="AD865" s="35"/>
      <c r="AE865" s="35"/>
      <c r="AR865" s="215" t="s">
        <v>269</v>
      </c>
      <c r="AT865" s="215" t="s">
        <v>166</v>
      </c>
      <c r="AU865" s="215" t="s">
        <v>88</v>
      </c>
      <c r="AY865" s="18" t="s">
        <v>164</v>
      </c>
      <c r="BE865" s="216">
        <f>IF(N865="základní",J865,0)</f>
        <v>0</v>
      </c>
      <c r="BF865" s="216">
        <f>IF(N865="snížená",J865,0)</f>
        <v>0</v>
      </c>
      <c r="BG865" s="216">
        <f>IF(N865="zákl. přenesená",J865,0)</f>
        <v>0</v>
      </c>
      <c r="BH865" s="216">
        <f>IF(N865="sníž. přenesená",J865,0)</f>
        <v>0</v>
      </c>
      <c r="BI865" s="216">
        <f>IF(N865="nulová",J865,0)</f>
        <v>0</v>
      </c>
      <c r="BJ865" s="18" t="s">
        <v>86</v>
      </c>
      <c r="BK865" s="216">
        <f>ROUND(I865*H865,2)</f>
        <v>0</v>
      </c>
      <c r="BL865" s="18" t="s">
        <v>269</v>
      </c>
      <c r="BM865" s="215" t="s">
        <v>1419</v>
      </c>
    </row>
    <row r="866" spans="1:65" s="14" customFormat="1" ht="11.25">
      <c r="B866" s="232"/>
      <c r="C866" s="233"/>
      <c r="D866" s="217" t="s">
        <v>175</v>
      </c>
      <c r="E866" s="234" t="s">
        <v>1</v>
      </c>
      <c r="F866" s="235" t="s">
        <v>1414</v>
      </c>
      <c r="G866" s="233"/>
      <c r="H866" s="234" t="s">
        <v>1</v>
      </c>
      <c r="I866" s="236"/>
      <c r="J866" s="233"/>
      <c r="K866" s="233"/>
      <c r="L866" s="237"/>
      <c r="M866" s="238"/>
      <c r="N866" s="239"/>
      <c r="O866" s="239"/>
      <c r="P866" s="239"/>
      <c r="Q866" s="239"/>
      <c r="R866" s="239"/>
      <c r="S866" s="239"/>
      <c r="T866" s="240"/>
      <c r="AT866" s="241" t="s">
        <v>175</v>
      </c>
      <c r="AU866" s="241" t="s">
        <v>88</v>
      </c>
      <c r="AV866" s="14" t="s">
        <v>86</v>
      </c>
      <c r="AW866" s="14" t="s">
        <v>33</v>
      </c>
      <c r="AX866" s="14" t="s">
        <v>78</v>
      </c>
      <c r="AY866" s="241" t="s">
        <v>164</v>
      </c>
    </row>
    <row r="867" spans="1:65" s="13" customFormat="1" ht="11.25">
      <c r="B867" s="221"/>
      <c r="C867" s="222"/>
      <c r="D867" s="217" t="s">
        <v>175</v>
      </c>
      <c r="E867" s="223" t="s">
        <v>1</v>
      </c>
      <c r="F867" s="224" t="s">
        <v>1420</v>
      </c>
      <c r="G867" s="222"/>
      <c r="H867" s="225">
        <v>17.187999999999999</v>
      </c>
      <c r="I867" s="226"/>
      <c r="J867" s="222"/>
      <c r="K867" s="222"/>
      <c r="L867" s="227"/>
      <c r="M867" s="228"/>
      <c r="N867" s="229"/>
      <c r="O867" s="229"/>
      <c r="P867" s="229"/>
      <c r="Q867" s="229"/>
      <c r="R867" s="229"/>
      <c r="S867" s="229"/>
      <c r="T867" s="230"/>
      <c r="AT867" s="231" t="s">
        <v>175</v>
      </c>
      <c r="AU867" s="231" t="s">
        <v>88</v>
      </c>
      <c r="AV867" s="13" t="s">
        <v>88</v>
      </c>
      <c r="AW867" s="13" t="s">
        <v>33</v>
      </c>
      <c r="AX867" s="13" t="s">
        <v>86</v>
      </c>
      <c r="AY867" s="231" t="s">
        <v>164</v>
      </c>
    </row>
    <row r="868" spans="1:65" s="2" customFormat="1" ht="36" customHeight="1">
      <c r="A868" s="35"/>
      <c r="B868" s="36"/>
      <c r="C868" s="204" t="s">
        <v>1421</v>
      </c>
      <c r="D868" s="204" t="s">
        <v>166</v>
      </c>
      <c r="E868" s="205" t="s">
        <v>1422</v>
      </c>
      <c r="F868" s="206" t="s">
        <v>1423</v>
      </c>
      <c r="G868" s="207" t="s">
        <v>243</v>
      </c>
      <c r="H868" s="208">
        <v>4.593</v>
      </c>
      <c r="I868" s="209"/>
      <c r="J868" s="210">
        <f>ROUND(I868*H868,2)</f>
        <v>0</v>
      </c>
      <c r="K868" s="206" t="s">
        <v>170</v>
      </c>
      <c r="L868" s="40"/>
      <c r="M868" s="211" t="s">
        <v>1</v>
      </c>
      <c r="N868" s="212" t="s">
        <v>43</v>
      </c>
      <c r="O868" s="72"/>
      <c r="P868" s="213">
        <f>O868*H868</f>
        <v>0</v>
      </c>
      <c r="Q868" s="213">
        <v>0</v>
      </c>
      <c r="R868" s="213">
        <f>Q868*H868</f>
        <v>0</v>
      </c>
      <c r="S868" s="213">
        <v>0</v>
      </c>
      <c r="T868" s="214">
        <f>S868*H868</f>
        <v>0</v>
      </c>
      <c r="U868" s="35"/>
      <c r="V868" s="35"/>
      <c r="W868" s="35"/>
      <c r="X868" s="35"/>
      <c r="Y868" s="35"/>
      <c r="Z868" s="35"/>
      <c r="AA868" s="35"/>
      <c r="AB868" s="35"/>
      <c r="AC868" s="35"/>
      <c r="AD868" s="35"/>
      <c r="AE868" s="35"/>
      <c r="AR868" s="215" t="s">
        <v>269</v>
      </c>
      <c r="AT868" s="215" t="s">
        <v>166</v>
      </c>
      <c r="AU868" s="215" t="s">
        <v>88</v>
      </c>
      <c r="AY868" s="18" t="s">
        <v>164</v>
      </c>
      <c r="BE868" s="216">
        <f>IF(N868="základní",J868,0)</f>
        <v>0</v>
      </c>
      <c r="BF868" s="216">
        <f>IF(N868="snížená",J868,0)</f>
        <v>0</v>
      </c>
      <c r="BG868" s="216">
        <f>IF(N868="zákl. přenesená",J868,0)</f>
        <v>0</v>
      </c>
      <c r="BH868" s="216">
        <f>IF(N868="sníž. přenesená",J868,0)</f>
        <v>0</v>
      </c>
      <c r="BI868" s="216">
        <f>IF(N868="nulová",J868,0)</f>
        <v>0</v>
      </c>
      <c r="BJ868" s="18" t="s">
        <v>86</v>
      </c>
      <c r="BK868" s="216">
        <f>ROUND(I868*H868,2)</f>
        <v>0</v>
      </c>
      <c r="BL868" s="18" t="s">
        <v>269</v>
      </c>
      <c r="BM868" s="215" t="s">
        <v>1424</v>
      </c>
    </row>
    <row r="869" spans="1:65" s="2" customFormat="1" ht="48" customHeight="1">
      <c r="A869" s="35"/>
      <c r="B869" s="36"/>
      <c r="C869" s="204" t="s">
        <v>1425</v>
      </c>
      <c r="D869" s="204" t="s">
        <v>166</v>
      </c>
      <c r="E869" s="205" t="s">
        <v>1426</v>
      </c>
      <c r="F869" s="206" t="s">
        <v>1427</v>
      </c>
      <c r="G869" s="207" t="s">
        <v>243</v>
      </c>
      <c r="H869" s="208">
        <v>4.593</v>
      </c>
      <c r="I869" s="209"/>
      <c r="J869" s="210">
        <f>ROUND(I869*H869,2)</f>
        <v>0</v>
      </c>
      <c r="K869" s="206" t="s">
        <v>170</v>
      </c>
      <c r="L869" s="40"/>
      <c r="M869" s="211" t="s">
        <v>1</v>
      </c>
      <c r="N869" s="212" t="s">
        <v>43</v>
      </c>
      <c r="O869" s="72"/>
      <c r="P869" s="213">
        <f>O869*H869</f>
        <v>0</v>
      </c>
      <c r="Q869" s="213">
        <v>0</v>
      </c>
      <c r="R869" s="213">
        <f>Q869*H869</f>
        <v>0</v>
      </c>
      <c r="S869" s="213">
        <v>0</v>
      </c>
      <c r="T869" s="214">
        <f>S869*H869</f>
        <v>0</v>
      </c>
      <c r="U869" s="35"/>
      <c r="V869" s="35"/>
      <c r="W869" s="35"/>
      <c r="X869" s="35"/>
      <c r="Y869" s="35"/>
      <c r="Z869" s="35"/>
      <c r="AA869" s="35"/>
      <c r="AB869" s="35"/>
      <c r="AC869" s="35"/>
      <c r="AD869" s="35"/>
      <c r="AE869" s="35"/>
      <c r="AR869" s="215" t="s">
        <v>269</v>
      </c>
      <c r="AT869" s="215" t="s">
        <v>166</v>
      </c>
      <c r="AU869" s="215" t="s">
        <v>88</v>
      </c>
      <c r="AY869" s="18" t="s">
        <v>164</v>
      </c>
      <c r="BE869" s="216">
        <f>IF(N869="základní",J869,0)</f>
        <v>0</v>
      </c>
      <c r="BF869" s="216">
        <f>IF(N869="snížená",J869,0)</f>
        <v>0</v>
      </c>
      <c r="BG869" s="216">
        <f>IF(N869="zákl. přenesená",J869,0)</f>
        <v>0</v>
      </c>
      <c r="BH869" s="216">
        <f>IF(N869="sníž. přenesená",J869,0)</f>
        <v>0</v>
      </c>
      <c r="BI869" s="216">
        <f>IF(N869="nulová",J869,0)</f>
        <v>0</v>
      </c>
      <c r="BJ869" s="18" t="s">
        <v>86</v>
      </c>
      <c r="BK869" s="216">
        <f>ROUND(I869*H869,2)</f>
        <v>0</v>
      </c>
      <c r="BL869" s="18" t="s">
        <v>269</v>
      </c>
      <c r="BM869" s="215" t="s">
        <v>1428</v>
      </c>
    </row>
    <row r="870" spans="1:65" s="12" customFormat="1" ht="22.9" customHeight="1">
      <c r="B870" s="188"/>
      <c r="C870" s="189"/>
      <c r="D870" s="190" t="s">
        <v>77</v>
      </c>
      <c r="E870" s="202" t="s">
        <v>1429</v>
      </c>
      <c r="F870" s="202" t="s">
        <v>1430</v>
      </c>
      <c r="G870" s="189"/>
      <c r="H870" s="189"/>
      <c r="I870" s="192"/>
      <c r="J870" s="203">
        <f>BK870</f>
        <v>0</v>
      </c>
      <c r="K870" s="189"/>
      <c r="L870" s="194"/>
      <c r="M870" s="195"/>
      <c r="N870" s="196"/>
      <c r="O870" s="196"/>
      <c r="P870" s="197">
        <f>SUM(P871:P901)</f>
        <v>0</v>
      </c>
      <c r="Q870" s="196"/>
      <c r="R870" s="197">
        <f>SUM(R871:R901)</f>
        <v>0.16553333999999997</v>
      </c>
      <c r="S870" s="196"/>
      <c r="T870" s="198">
        <f>SUM(T871:T901)</f>
        <v>0</v>
      </c>
      <c r="AR870" s="199" t="s">
        <v>88</v>
      </c>
      <c r="AT870" s="200" t="s">
        <v>77</v>
      </c>
      <c r="AU870" s="200" t="s">
        <v>86</v>
      </c>
      <c r="AY870" s="199" t="s">
        <v>164</v>
      </c>
      <c r="BK870" s="201">
        <f>SUM(BK871:BK901)</f>
        <v>0</v>
      </c>
    </row>
    <row r="871" spans="1:65" s="2" customFormat="1" ht="24" customHeight="1">
      <c r="A871" s="35"/>
      <c r="B871" s="36"/>
      <c r="C871" s="204" t="s">
        <v>1431</v>
      </c>
      <c r="D871" s="204" t="s">
        <v>166</v>
      </c>
      <c r="E871" s="205" t="s">
        <v>1432</v>
      </c>
      <c r="F871" s="206" t="s">
        <v>1433</v>
      </c>
      <c r="G871" s="207" t="s">
        <v>255</v>
      </c>
      <c r="H871" s="208">
        <v>144.011</v>
      </c>
      <c r="I871" s="209"/>
      <c r="J871" s="210">
        <f>ROUND(I871*H871,2)</f>
        <v>0</v>
      </c>
      <c r="K871" s="206" t="s">
        <v>170</v>
      </c>
      <c r="L871" s="40"/>
      <c r="M871" s="211" t="s">
        <v>1</v>
      </c>
      <c r="N871" s="212" t="s">
        <v>43</v>
      </c>
      <c r="O871" s="72"/>
      <c r="P871" s="213">
        <f>O871*H871</f>
        <v>0</v>
      </c>
      <c r="Q871" s="213">
        <v>3.4000000000000002E-4</v>
      </c>
      <c r="R871" s="213">
        <f>Q871*H871</f>
        <v>4.8963739999999999E-2</v>
      </c>
      <c r="S871" s="213">
        <v>0</v>
      </c>
      <c r="T871" s="214">
        <f>S871*H871</f>
        <v>0</v>
      </c>
      <c r="U871" s="35"/>
      <c r="V871" s="35"/>
      <c r="W871" s="35"/>
      <c r="X871" s="35"/>
      <c r="Y871" s="35"/>
      <c r="Z871" s="35"/>
      <c r="AA871" s="35"/>
      <c r="AB871" s="35"/>
      <c r="AC871" s="35"/>
      <c r="AD871" s="35"/>
      <c r="AE871" s="35"/>
      <c r="AR871" s="215" t="s">
        <v>269</v>
      </c>
      <c r="AT871" s="215" t="s">
        <v>166</v>
      </c>
      <c r="AU871" s="215" t="s">
        <v>88</v>
      </c>
      <c r="AY871" s="18" t="s">
        <v>164</v>
      </c>
      <c r="BE871" s="216">
        <f>IF(N871="základní",J871,0)</f>
        <v>0</v>
      </c>
      <c r="BF871" s="216">
        <f>IF(N871="snížená",J871,0)</f>
        <v>0</v>
      </c>
      <c r="BG871" s="216">
        <f>IF(N871="zákl. přenesená",J871,0)</f>
        <v>0</v>
      </c>
      <c r="BH871" s="216">
        <f>IF(N871="sníž. přenesená",J871,0)</f>
        <v>0</v>
      </c>
      <c r="BI871" s="216">
        <f>IF(N871="nulová",J871,0)</f>
        <v>0</v>
      </c>
      <c r="BJ871" s="18" t="s">
        <v>86</v>
      </c>
      <c r="BK871" s="216">
        <f>ROUND(I871*H871,2)</f>
        <v>0</v>
      </c>
      <c r="BL871" s="18" t="s">
        <v>269</v>
      </c>
      <c r="BM871" s="215" t="s">
        <v>1434</v>
      </c>
    </row>
    <row r="872" spans="1:65" s="14" customFormat="1" ht="11.25">
      <c r="B872" s="232"/>
      <c r="C872" s="233"/>
      <c r="D872" s="217" t="s">
        <v>175</v>
      </c>
      <c r="E872" s="234" t="s">
        <v>1</v>
      </c>
      <c r="F872" s="235" t="s">
        <v>1435</v>
      </c>
      <c r="G872" s="233"/>
      <c r="H872" s="234" t="s">
        <v>1</v>
      </c>
      <c r="I872" s="236"/>
      <c r="J872" s="233"/>
      <c r="K872" s="233"/>
      <c r="L872" s="237"/>
      <c r="M872" s="238"/>
      <c r="N872" s="239"/>
      <c r="O872" s="239"/>
      <c r="P872" s="239"/>
      <c r="Q872" s="239"/>
      <c r="R872" s="239"/>
      <c r="S872" s="239"/>
      <c r="T872" s="240"/>
      <c r="AT872" s="241" t="s">
        <v>175</v>
      </c>
      <c r="AU872" s="241" t="s">
        <v>88</v>
      </c>
      <c r="AV872" s="14" t="s">
        <v>86</v>
      </c>
      <c r="AW872" s="14" t="s">
        <v>33</v>
      </c>
      <c r="AX872" s="14" t="s">
        <v>78</v>
      </c>
      <c r="AY872" s="241" t="s">
        <v>164</v>
      </c>
    </row>
    <row r="873" spans="1:65" s="13" customFormat="1" ht="11.25">
      <c r="B873" s="221"/>
      <c r="C873" s="222"/>
      <c r="D873" s="217" t="s">
        <v>175</v>
      </c>
      <c r="E873" s="223" t="s">
        <v>1</v>
      </c>
      <c r="F873" s="224" t="s">
        <v>1436</v>
      </c>
      <c r="G873" s="222"/>
      <c r="H873" s="225">
        <v>144.011</v>
      </c>
      <c r="I873" s="226"/>
      <c r="J873" s="222"/>
      <c r="K873" s="222"/>
      <c r="L873" s="227"/>
      <c r="M873" s="228"/>
      <c r="N873" s="229"/>
      <c r="O873" s="229"/>
      <c r="P873" s="229"/>
      <c r="Q873" s="229"/>
      <c r="R873" s="229"/>
      <c r="S873" s="229"/>
      <c r="T873" s="230"/>
      <c r="AT873" s="231" t="s">
        <v>175</v>
      </c>
      <c r="AU873" s="231" t="s">
        <v>88</v>
      </c>
      <c r="AV873" s="13" t="s">
        <v>88</v>
      </c>
      <c r="AW873" s="13" t="s">
        <v>33</v>
      </c>
      <c r="AX873" s="13" t="s">
        <v>86</v>
      </c>
      <c r="AY873" s="231" t="s">
        <v>164</v>
      </c>
    </row>
    <row r="874" spans="1:65" s="2" customFormat="1" ht="36" customHeight="1">
      <c r="A874" s="35"/>
      <c r="B874" s="36"/>
      <c r="C874" s="204" t="s">
        <v>1437</v>
      </c>
      <c r="D874" s="204" t="s">
        <v>166</v>
      </c>
      <c r="E874" s="205" t="s">
        <v>1438</v>
      </c>
      <c r="F874" s="206" t="s">
        <v>1439</v>
      </c>
      <c r="G874" s="207" t="s">
        <v>255</v>
      </c>
      <c r="H874" s="208">
        <v>416.32</v>
      </c>
      <c r="I874" s="209"/>
      <c r="J874" s="210">
        <f>ROUND(I874*H874,2)</f>
        <v>0</v>
      </c>
      <c r="K874" s="206" t="s">
        <v>170</v>
      </c>
      <c r="L874" s="40"/>
      <c r="M874" s="211" t="s">
        <v>1</v>
      </c>
      <c r="N874" s="212" t="s">
        <v>43</v>
      </c>
      <c r="O874" s="72"/>
      <c r="P874" s="213">
        <f>O874*H874</f>
        <v>0</v>
      </c>
      <c r="Q874" s="213">
        <v>1.3999999999999999E-4</v>
      </c>
      <c r="R874" s="213">
        <f>Q874*H874</f>
        <v>5.8284799999999991E-2</v>
      </c>
      <c r="S874" s="213">
        <v>0</v>
      </c>
      <c r="T874" s="214">
        <f>S874*H874</f>
        <v>0</v>
      </c>
      <c r="U874" s="35"/>
      <c r="V874" s="35"/>
      <c r="W874" s="35"/>
      <c r="X874" s="35"/>
      <c r="Y874" s="35"/>
      <c r="Z874" s="35"/>
      <c r="AA874" s="35"/>
      <c r="AB874" s="35"/>
      <c r="AC874" s="35"/>
      <c r="AD874" s="35"/>
      <c r="AE874" s="35"/>
      <c r="AR874" s="215" t="s">
        <v>269</v>
      </c>
      <c r="AT874" s="215" t="s">
        <v>166</v>
      </c>
      <c r="AU874" s="215" t="s">
        <v>88</v>
      </c>
      <c r="AY874" s="18" t="s">
        <v>164</v>
      </c>
      <c r="BE874" s="216">
        <f>IF(N874="základní",J874,0)</f>
        <v>0</v>
      </c>
      <c r="BF874" s="216">
        <f>IF(N874="snížená",J874,0)</f>
        <v>0</v>
      </c>
      <c r="BG874" s="216">
        <f>IF(N874="zákl. přenesená",J874,0)</f>
        <v>0</v>
      </c>
      <c r="BH874" s="216">
        <f>IF(N874="sníž. přenesená",J874,0)</f>
        <v>0</v>
      </c>
      <c r="BI874" s="216">
        <f>IF(N874="nulová",J874,0)</f>
        <v>0</v>
      </c>
      <c r="BJ874" s="18" t="s">
        <v>86</v>
      </c>
      <c r="BK874" s="216">
        <f>ROUND(I874*H874,2)</f>
        <v>0</v>
      </c>
      <c r="BL874" s="18" t="s">
        <v>269</v>
      </c>
      <c r="BM874" s="215" t="s">
        <v>1440</v>
      </c>
    </row>
    <row r="875" spans="1:65" s="2" customFormat="1" ht="78">
      <c r="A875" s="35"/>
      <c r="B875" s="36"/>
      <c r="C875" s="37"/>
      <c r="D875" s="217" t="s">
        <v>173</v>
      </c>
      <c r="E875" s="37"/>
      <c r="F875" s="218" t="s">
        <v>1441</v>
      </c>
      <c r="G875" s="37"/>
      <c r="H875" s="37"/>
      <c r="I875" s="116"/>
      <c r="J875" s="37"/>
      <c r="K875" s="37"/>
      <c r="L875" s="40"/>
      <c r="M875" s="219"/>
      <c r="N875" s="220"/>
      <c r="O875" s="72"/>
      <c r="P875" s="72"/>
      <c r="Q875" s="72"/>
      <c r="R875" s="72"/>
      <c r="S875" s="72"/>
      <c r="T875" s="73"/>
      <c r="U875" s="35"/>
      <c r="V875" s="35"/>
      <c r="W875" s="35"/>
      <c r="X875" s="35"/>
      <c r="Y875" s="35"/>
      <c r="Z875" s="35"/>
      <c r="AA875" s="35"/>
      <c r="AB875" s="35"/>
      <c r="AC875" s="35"/>
      <c r="AD875" s="35"/>
      <c r="AE875" s="35"/>
      <c r="AT875" s="18" t="s">
        <v>173</v>
      </c>
      <c r="AU875" s="18" t="s">
        <v>88</v>
      </c>
    </row>
    <row r="876" spans="1:65" s="14" customFormat="1" ht="11.25">
      <c r="B876" s="232"/>
      <c r="C876" s="233"/>
      <c r="D876" s="217" t="s">
        <v>175</v>
      </c>
      <c r="E876" s="234" t="s">
        <v>1</v>
      </c>
      <c r="F876" s="235" t="s">
        <v>1435</v>
      </c>
      <c r="G876" s="233"/>
      <c r="H876" s="234" t="s">
        <v>1</v>
      </c>
      <c r="I876" s="236"/>
      <c r="J876" s="233"/>
      <c r="K876" s="233"/>
      <c r="L876" s="237"/>
      <c r="M876" s="238"/>
      <c r="N876" s="239"/>
      <c r="O876" s="239"/>
      <c r="P876" s="239"/>
      <c r="Q876" s="239"/>
      <c r="R876" s="239"/>
      <c r="S876" s="239"/>
      <c r="T876" s="240"/>
      <c r="AT876" s="241" t="s">
        <v>175</v>
      </c>
      <c r="AU876" s="241" t="s">
        <v>88</v>
      </c>
      <c r="AV876" s="14" t="s">
        <v>86</v>
      </c>
      <c r="AW876" s="14" t="s">
        <v>33</v>
      </c>
      <c r="AX876" s="14" t="s">
        <v>78</v>
      </c>
      <c r="AY876" s="241" t="s">
        <v>164</v>
      </c>
    </row>
    <row r="877" spans="1:65" s="13" customFormat="1" ht="11.25">
      <c r="B877" s="221"/>
      <c r="C877" s="222"/>
      <c r="D877" s="217" t="s">
        <v>175</v>
      </c>
      <c r="E877" s="223" t="s">
        <v>1</v>
      </c>
      <c r="F877" s="224" t="s">
        <v>1442</v>
      </c>
      <c r="G877" s="222"/>
      <c r="H877" s="225">
        <v>288.02199999999999</v>
      </c>
      <c r="I877" s="226"/>
      <c r="J877" s="222"/>
      <c r="K877" s="222"/>
      <c r="L877" s="227"/>
      <c r="M877" s="228"/>
      <c r="N877" s="229"/>
      <c r="O877" s="229"/>
      <c r="P877" s="229"/>
      <c r="Q877" s="229"/>
      <c r="R877" s="229"/>
      <c r="S877" s="229"/>
      <c r="T877" s="230"/>
      <c r="AT877" s="231" t="s">
        <v>175</v>
      </c>
      <c r="AU877" s="231" t="s">
        <v>88</v>
      </c>
      <c r="AV877" s="13" t="s">
        <v>88</v>
      </c>
      <c r="AW877" s="13" t="s">
        <v>33</v>
      </c>
      <c r="AX877" s="13" t="s">
        <v>78</v>
      </c>
      <c r="AY877" s="231" t="s">
        <v>164</v>
      </c>
    </row>
    <row r="878" spans="1:65" s="14" customFormat="1" ht="11.25">
      <c r="B878" s="232"/>
      <c r="C878" s="233"/>
      <c r="D878" s="217" t="s">
        <v>175</v>
      </c>
      <c r="E878" s="234" t="s">
        <v>1</v>
      </c>
      <c r="F878" s="235" t="s">
        <v>1057</v>
      </c>
      <c r="G878" s="233"/>
      <c r="H878" s="234" t="s">
        <v>1</v>
      </c>
      <c r="I878" s="236"/>
      <c r="J878" s="233"/>
      <c r="K878" s="233"/>
      <c r="L878" s="237"/>
      <c r="M878" s="238"/>
      <c r="N878" s="239"/>
      <c r="O878" s="239"/>
      <c r="P878" s="239"/>
      <c r="Q878" s="239"/>
      <c r="R878" s="239"/>
      <c r="S878" s="239"/>
      <c r="T878" s="240"/>
      <c r="AT878" s="241" t="s">
        <v>175</v>
      </c>
      <c r="AU878" s="241" t="s">
        <v>88</v>
      </c>
      <c r="AV878" s="14" t="s">
        <v>86</v>
      </c>
      <c r="AW878" s="14" t="s">
        <v>33</v>
      </c>
      <c r="AX878" s="14" t="s">
        <v>78</v>
      </c>
      <c r="AY878" s="241" t="s">
        <v>164</v>
      </c>
    </row>
    <row r="879" spans="1:65" s="13" customFormat="1" ht="11.25">
      <c r="B879" s="221"/>
      <c r="C879" s="222"/>
      <c r="D879" s="217" t="s">
        <v>175</v>
      </c>
      <c r="E879" s="223" t="s">
        <v>1</v>
      </c>
      <c r="F879" s="224" t="s">
        <v>1443</v>
      </c>
      <c r="G879" s="222"/>
      <c r="H879" s="225">
        <v>19.895</v>
      </c>
      <c r="I879" s="226"/>
      <c r="J879" s="222"/>
      <c r="K879" s="222"/>
      <c r="L879" s="227"/>
      <c r="M879" s="228"/>
      <c r="N879" s="229"/>
      <c r="O879" s="229"/>
      <c r="P879" s="229"/>
      <c r="Q879" s="229"/>
      <c r="R879" s="229"/>
      <c r="S879" s="229"/>
      <c r="T879" s="230"/>
      <c r="AT879" s="231" t="s">
        <v>175</v>
      </c>
      <c r="AU879" s="231" t="s">
        <v>88</v>
      </c>
      <c r="AV879" s="13" t="s">
        <v>88</v>
      </c>
      <c r="AW879" s="13" t="s">
        <v>33</v>
      </c>
      <c r="AX879" s="13" t="s">
        <v>78</v>
      </c>
      <c r="AY879" s="231" t="s">
        <v>164</v>
      </c>
    </row>
    <row r="880" spans="1:65" s="13" customFormat="1" ht="11.25">
      <c r="B880" s="221"/>
      <c r="C880" s="222"/>
      <c r="D880" s="217" t="s">
        <v>175</v>
      </c>
      <c r="E880" s="223" t="s">
        <v>1</v>
      </c>
      <c r="F880" s="224" t="s">
        <v>1444</v>
      </c>
      <c r="G880" s="222"/>
      <c r="H880" s="225">
        <v>17.375</v>
      </c>
      <c r="I880" s="226"/>
      <c r="J880" s="222"/>
      <c r="K880" s="222"/>
      <c r="L880" s="227"/>
      <c r="M880" s="228"/>
      <c r="N880" s="229"/>
      <c r="O880" s="229"/>
      <c r="P880" s="229"/>
      <c r="Q880" s="229"/>
      <c r="R880" s="229"/>
      <c r="S880" s="229"/>
      <c r="T880" s="230"/>
      <c r="AT880" s="231" t="s">
        <v>175</v>
      </c>
      <c r="AU880" s="231" t="s">
        <v>88</v>
      </c>
      <c r="AV880" s="13" t="s">
        <v>88</v>
      </c>
      <c r="AW880" s="13" t="s">
        <v>33</v>
      </c>
      <c r="AX880" s="13" t="s">
        <v>78</v>
      </c>
      <c r="AY880" s="231" t="s">
        <v>164</v>
      </c>
    </row>
    <row r="881" spans="2:51" s="13" customFormat="1" ht="11.25">
      <c r="B881" s="221"/>
      <c r="C881" s="222"/>
      <c r="D881" s="217" t="s">
        <v>175</v>
      </c>
      <c r="E881" s="223" t="s">
        <v>1</v>
      </c>
      <c r="F881" s="224" t="s">
        <v>1445</v>
      </c>
      <c r="G881" s="222"/>
      <c r="H881" s="225">
        <v>16.484000000000002</v>
      </c>
      <c r="I881" s="226"/>
      <c r="J881" s="222"/>
      <c r="K881" s="222"/>
      <c r="L881" s="227"/>
      <c r="M881" s="228"/>
      <c r="N881" s="229"/>
      <c r="O881" s="229"/>
      <c r="P881" s="229"/>
      <c r="Q881" s="229"/>
      <c r="R881" s="229"/>
      <c r="S881" s="229"/>
      <c r="T881" s="230"/>
      <c r="AT881" s="231" t="s">
        <v>175</v>
      </c>
      <c r="AU881" s="231" t="s">
        <v>88</v>
      </c>
      <c r="AV881" s="13" t="s">
        <v>88</v>
      </c>
      <c r="AW881" s="13" t="s">
        <v>33</v>
      </c>
      <c r="AX881" s="13" t="s">
        <v>78</v>
      </c>
      <c r="AY881" s="231" t="s">
        <v>164</v>
      </c>
    </row>
    <row r="882" spans="2:51" s="14" customFormat="1" ht="11.25">
      <c r="B882" s="232"/>
      <c r="C882" s="233"/>
      <c r="D882" s="217" t="s">
        <v>175</v>
      </c>
      <c r="E882" s="234" t="s">
        <v>1</v>
      </c>
      <c r="F882" s="235" t="s">
        <v>1061</v>
      </c>
      <c r="G882" s="233"/>
      <c r="H882" s="234" t="s">
        <v>1</v>
      </c>
      <c r="I882" s="236"/>
      <c r="J882" s="233"/>
      <c r="K882" s="233"/>
      <c r="L882" s="237"/>
      <c r="M882" s="238"/>
      <c r="N882" s="239"/>
      <c r="O882" s="239"/>
      <c r="P882" s="239"/>
      <c r="Q882" s="239"/>
      <c r="R882" s="239"/>
      <c r="S882" s="239"/>
      <c r="T882" s="240"/>
      <c r="AT882" s="241" t="s">
        <v>175</v>
      </c>
      <c r="AU882" s="241" t="s">
        <v>88</v>
      </c>
      <c r="AV882" s="14" t="s">
        <v>86</v>
      </c>
      <c r="AW882" s="14" t="s">
        <v>33</v>
      </c>
      <c r="AX882" s="14" t="s">
        <v>78</v>
      </c>
      <c r="AY882" s="241" t="s">
        <v>164</v>
      </c>
    </row>
    <row r="883" spans="2:51" s="13" customFormat="1" ht="11.25">
      <c r="B883" s="221"/>
      <c r="C883" s="222"/>
      <c r="D883" s="217" t="s">
        <v>175</v>
      </c>
      <c r="E883" s="223" t="s">
        <v>1</v>
      </c>
      <c r="F883" s="224" t="s">
        <v>1446</v>
      </c>
      <c r="G883" s="222"/>
      <c r="H883" s="225">
        <v>33.079000000000001</v>
      </c>
      <c r="I883" s="226"/>
      <c r="J883" s="222"/>
      <c r="K883" s="222"/>
      <c r="L883" s="227"/>
      <c r="M883" s="228"/>
      <c r="N883" s="229"/>
      <c r="O883" s="229"/>
      <c r="P883" s="229"/>
      <c r="Q883" s="229"/>
      <c r="R883" s="229"/>
      <c r="S883" s="229"/>
      <c r="T883" s="230"/>
      <c r="AT883" s="231" t="s">
        <v>175</v>
      </c>
      <c r="AU883" s="231" t="s">
        <v>88</v>
      </c>
      <c r="AV883" s="13" t="s">
        <v>88</v>
      </c>
      <c r="AW883" s="13" t="s">
        <v>33</v>
      </c>
      <c r="AX883" s="13" t="s">
        <v>78</v>
      </c>
      <c r="AY883" s="231" t="s">
        <v>164</v>
      </c>
    </row>
    <row r="884" spans="2:51" s="14" customFormat="1" ht="11.25">
      <c r="B884" s="232"/>
      <c r="C884" s="233"/>
      <c r="D884" s="217" t="s">
        <v>175</v>
      </c>
      <c r="E884" s="234" t="s">
        <v>1</v>
      </c>
      <c r="F884" s="235" t="s">
        <v>1063</v>
      </c>
      <c r="G884" s="233"/>
      <c r="H884" s="234" t="s">
        <v>1</v>
      </c>
      <c r="I884" s="236"/>
      <c r="J884" s="233"/>
      <c r="K884" s="233"/>
      <c r="L884" s="237"/>
      <c r="M884" s="238"/>
      <c r="N884" s="239"/>
      <c r="O884" s="239"/>
      <c r="P884" s="239"/>
      <c r="Q884" s="239"/>
      <c r="R884" s="239"/>
      <c r="S884" s="239"/>
      <c r="T884" s="240"/>
      <c r="AT884" s="241" t="s">
        <v>175</v>
      </c>
      <c r="AU884" s="241" t="s">
        <v>88</v>
      </c>
      <c r="AV884" s="14" t="s">
        <v>86</v>
      </c>
      <c r="AW884" s="14" t="s">
        <v>33</v>
      </c>
      <c r="AX884" s="14" t="s">
        <v>78</v>
      </c>
      <c r="AY884" s="241" t="s">
        <v>164</v>
      </c>
    </row>
    <row r="885" spans="2:51" s="13" customFormat="1" ht="11.25">
      <c r="B885" s="221"/>
      <c r="C885" s="222"/>
      <c r="D885" s="217" t="s">
        <v>175</v>
      </c>
      <c r="E885" s="223" t="s">
        <v>1</v>
      </c>
      <c r="F885" s="224" t="s">
        <v>1447</v>
      </c>
      <c r="G885" s="222"/>
      <c r="H885" s="225">
        <v>17.856000000000002</v>
      </c>
      <c r="I885" s="226"/>
      <c r="J885" s="222"/>
      <c r="K885" s="222"/>
      <c r="L885" s="227"/>
      <c r="M885" s="228"/>
      <c r="N885" s="229"/>
      <c r="O885" s="229"/>
      <c r="P885" s="229"/>
      <c r="Q885" s="229"/>
      <c r="R885" s="229"/>
      <c r="S885" s="229"/>
      <c r="T885" s="230"/>
      <c r="AT885" s="231" t="s">
        <v>175</v>
      </c>
      <c r="AU885" s="231" t="s">
        <v>88</v>
      </c>
      <c r="AV885" s="13" t="s">
        <v>88</v>
      </c>
      <c r="AW885" s="13" t="s">
        <v>33</v>
      </c>
      <c r="AX885" s="13" t="s">
        <v>78</v>
      </c>
      <c r="AY885" s="231" t="s">
        <v>164</v>
      </c>
    </row>
    <row r="886" spans="2:51" s="13" customFormat="1" ht="11.25">
      <c r="B886" s="221"/>
      <c r="C886" s="222"/>
      <c r="D886" s="217" t="s">
        <v>175</v>
      </c>
      <c r="E886" s="223" t="s">
        <v>1</v>
      </c>
      <c r="F886" s="224" t="s">
        <v>1448</v>
      </c>
      <c r="G886" s="222"/>
      <c r="H886" s="225">
        <v>15.257</v>
      </c>
      <c r="I886" s="226"/>
      <c r="J886" s="222"/>
      <c r="K886" s="222"/>
      <c r="L886" s="227"/>
      <c r="M886" s="228"/>
      <c r="N886" s="229"/>
      <c r="O886" s="229"/>
      <c r="P886" s="229"/>
      <c r="Q886" s="229"/>
      <c r="R886" s="229"/>
      <c r="S886" s="229"/>
      <c r="T886" s="230"/>
      <c r="AT886" s="231" t="s">
        <v>175</v>
      </c>
      <c r="AU886" s="231" t="s">
        <v>88</v>
      </c>
      <c r="AV886" s="13" t="s">
        <v>88</v>
      </c>
      <c r="AW886" s="13" t="s">
        <v>33</v>
      </c>
      <c r="AX886" s="13" t="s">
        <v>78</v>
      </c>
      <c r="AY886" s="231" t="s">
        <v>164</v>
      </c>
    </row>
    <row r="887" spans="2:51" s="13" customFormat="1" ht="11.25">
      <c r="B887" s="221"/>
      <c r="C887" s="222"/>
      <c r="D887" s="217" t="s">
        <v>175</v>
      </c>
      <c r="E887" s="223" t="s">
        <v>1</v>
      </c>
      <c r="F887" s="224" t="s">
        <v>1449</v>
      </c>
      <c r="G887" s="222"/>
      <c r="H887" s="225">
        <v>15.364000000000001</v>
      </c>
      <c r="I887" s="226"/>
      <c r="J887" s="222"/>
      <c r="K887" s="222"/>
      <c r="L887" s="227"/>
      <c r="M887" s="228"/>
      <c r="N887" s="229"/>
      <c r="O887" s="229"/>
      <c r="P887" s="229"/>
      <c r="Q887" s="229"/>
      <c r="R887" s="229"/>
      <c r="S887" s="229"/>
      <c r="T887" s="230"/>
      <c r="AT887" s="231" t="s">
        <v>175</v>
      </c>
      <c r="AU887" s="231" t="s">
        <v>88</v>
      </c>
      <c r="AV887" s="13" t="s">
        <v>88</v>
      </c>
      <c r="AW887" s="13" t="s">
        <v>33</v>
      </c>
      <c r="AX887" s="13" t="s">
        <v>78</v>
      </c>
      <c r="AY887" s="231" t="s">
        <v>164</v>
      </c>
    </row>
    <row r="888" spans="2:51" s="14" customFormat="1" ht="11.25">
      <c r="B888" s="232"/>
      <c r="C888" s="233"/>
      <c r="D888" s="217" t="s">
        <v>175</v>
      </c>
      <c r="E888" s="234" t="s">
        <v>1</v>
      </c>
      <c r="F888" s="235" t="s">
        <v>1450</v>
      </c>
      <c r="G888" s="233"/>
      <c r="H888" s="234" t="s">
        <v>1</v>
      </c>
      <c r="I888" s="236"/>
      <c r="J888" s="233"/>
      <c r="K888" s="233"/>
      <c r="L888" s="237"/>
      <c r="M888" s="238"/>
      <c r="N888" s="239"/>
      <c r="O888" s="239"/>
      <c r="P888" s="239"/>
      <c r="Q888" s="239"/>
      <c r="R888" s="239"/>
      <c r="S888" s="239"/>
      <c r="T888" s="240"/>
      <c r="AT888" s="241" t="s">
        <v>175</v>
      </c>
      <c r="AU888" s="241" t="s">
        <v>88</v>
      </c>
      <c r="AV888" s="14" t="s">
        <v>86</v>
      </c>
      <c r="AW888" s="14" t="s">
        <v>33</v>
      </c>
      <c r="AX888" s="14" t="s">
        <v>78</v>
      </c>
      <c r="AY888" s="241" t="s">
        <v>164</v>
      </c>
    </row>
    <row r="889" spans="2:51" s="14" customFormat="1" ht="11.25">
      <c r="B889" s="232"/>
      <c r="C889" s="233"/>
      <c r="D889" s="217" t="s">
        <v>175</v>
      </c>
      <c r="E889" s="234" t="s">
        <v>1</v>
      </c>
      <c r="F889" s="235" t="s">
        <v>843</v>
      </c>
      <c r="G889" s="233"/>
      <c r="H889" s="234" t="s">
        <v>1</v>
      </c>
      <c r="I889" s="236"/>
      <c r="J889" s="233"/>
      <c r="K889" s="233"/>
      <c r="L889" s="237"/>
      <c r="M889" s="238"/>
      <c r="N889" s="239"/>
      <c r="O889" s="239"/>
      <c r="P889" s="239"/>
      <c r="Q889" s="239"/>
      <c r="R889" s="239"/>
      <c r="S889" s="239"/>
      <c r="T889" s="240"/>
      <c r="AT889" s="241" t="s">
        <v>175</v>
      </c>
      <c r="AU889" s="241" t="s">
        <v>88</v>
      </c>
      <c r="AV889" s="14" t="s">
        <v>86</v>
      </c>
      <c r="AW889" s="14" t="s">
        <v>33</v>
      </c>
      <c r="AX889" s="14" t="s">
        <v>78</v>
      </c>
      <c r="AY889" s="241" t="s">
        <v>164</v>
      </c>
    </row>
    <row r="890" spans="2:51" s="13" customFormat="1" ht="11.25">
      <c r="B890" s="221"/>
      <c r="C890" s="222"/>
      <c r="D890" s="217" t="s">
        <v>175</v>
      </c>
      <c r="E890" s="223" t="s">
        <v>1</v>
      </c>
      <c r="F890" s="224" t="s">
        <v>1451</v>
      </c>
      <c r="G890" s="222"/>
      <c r="H890" s="225">
        <v>17.808</v>
      </c>
      <c r="I890" s="226"/>
      <c r="J890" s="222"/>
      <c r="K890" s="222"/>
      <c r="L890" s="227"/>
      <c r="M890" s="228"/>
      <c r="N890" s="229"/>
      <c r="O890" s="229"/>
      <c r="P890" s="229"/>
      <c r="Q890" s="229"/>
      <c r="R890" s="229"/>
      <c r="S890" s="229"/>
      <c r="T890" s="230"/>
      <c r="AT890" s="231" t="s">
        <v>175</v>
      </c>
      <c r="AU890" s="231" t="s">
        <v>88</v>
      </c>
      <c r="AV890" s="13" t="s">
        <v>88</v>
      </c>
      <c r="AW890" s="13" t="s">
        <v>33</v>
      </c>
      <c r="AX890" s="13" t="s">
        <v>78</v>
      </c>
      <c r="AY890" s="231" t="s">
        <v>164</v>
      </c>
    </row>
    <row r="891" spans="2:51" s="13" customFormat="1" ht="11.25">
      <c r="B891" s="221"/>
      <c r="C891" s="222"/>
      <c r="D891" s="217" t="s">
        <v>175</v>
      </c>
      <c r="E891" s="223" t="s">
        <v>1</v>
      </c>
      <c r="F891" s="224" t="s">
        <v>1452</v>
      </c>
      <c r="G891" s="222"/>
      <c r="H891" s="225">
        <v>9.5399999999999991</v>
      </c>
      <c r="I891" s="226"/>
      <c r="J891" s="222"/>
      <c r="K891" s="222"/>
      <c r="L891" s="227"/>
      <c r="M891" s="228"/>
      <c r="N891" s="229"/>
      <c r="O891" s="229"/>
      <c r="P891" s="229"/>
      <c r="Q891" s="229"/>
      <c r="R891" s="229"/>
      <c r="S891" s="229"/>
      <c r="T891" s="230"/>
      <c r="AT891" s="231" t="s">
        <v>175</v>
      </c>
      <c r="AU891" s="231" t="s">
        <v>88</v>
      </c>
      <c r="AV891" s="13" t="s">
        <v>88</v>
      </c>
      <c r="AW891" s="13" t="s">
        <v>33</v>
      </c>
      <c r="AX891" s="13" t="s">
        <v>78</v>
      </c>
      <c r="AY891" s="231" t="s">
        <v>164</v>
      </c>
    </row>
    <row r="892" spans="2:51" s="14" customFormat="1" ht="11.25">
      <c r="B892" s="232"/>
      <c r="C892" s="233"/>
      <c r="D892" s="217" t="s">
        <v>175</v>
      </c>
      <c r="E892" s="234" t="s">
        <v>1</v>
      </c>
      <c r="F892" s="235" t="s">
        <v>845</v>
      </c>
      <c r="G892" s="233"/>
      <c r="H892" s="234" t="s">
        <v>1</v>
      </c>
      <c r="I892" s="236"/>
      <c r="J892" s="233"/>
      <c r="K892" s="233"/>
      <c r="L892" s="237"/>
      <c r="M892" s="238"/>
      <c r="N892" s="239"/>
      <c r="O892" s="239"/>
      <c r="P892" s="239"/>
      <c r="Q892" s="239"/>
      <c r="R892" s="239"/>
      <c r="S892" s="239"/>
      <c r="T892" s="240"/>
      <c r="AT892" s="241" t="s">
        <v>175</v>
      </c>
      <c r="AU892" s="241" t="s">
        <v>88</v>
      </c>
      <c r="AV892" s="14" t="s">
        <v>86</v>
      </c>
      <c r="AW892" s="14" t="s">
        <v>33</v>
      </c>
      <c r="AX892" s="14" t="s">
        <v>78</v>
      </c>
      <c r="AY892" s="241" t="s">
        <v>164</v>
      </c>
    </row>
    <row r="893" spans="2:51" s="13" customFormat="1" ht="11.25">
      <c r="B893" s="221"/>
      <c r="C893" s="222"/>
      <c r="D893" s="217" t="s">
        <v>175</v>
      </c>
      <c r="E893" s="223" t="s">
        <v>1</v>
      </c>
      <c r="F893" s="224" t="s">
        <v>1453</v>
      </c>
      <c r="G893" s="222"/>
      <c r="H893" s="225">
        <v>95.76</v>
      </c>
      <c r="I893" s="226"/>
      <c r="J893" s="222"/>
      <c r="K893" s="222"/>
      <c r="L893" s="227"/>
      <c r="M893" s="228"/>
      <c r="N893" s="229"/>
      <c r="O893" s="229"/>
      <c r="P893" s="229"/>
      <c r="Q893" s="229"/>
      <c r="R893" s="229"/>
      <c r="S893" s="229"/>
      <c r="T893" s="230"/>
      <c r="AT893" s="231" t="s">
        <v>175</v>
      </c>
      <c r="AU893" s="231" t="s">
        <v>88</v>
      </c>
      <c r="AV893" s="13" t="s">
        <v>88</v>
      </c>
      <c r="AW893" s="13" t="s">
        <v>33</v>
      </c>
      <c r="AX893" s="13" t="s">
        <v>78</v>
      </c>
      <c r="AY893" s="231" t="s">
        <v>164</v>
      </c>
    </row>
    <row r="894" spans="2:51" s="14" customFormat="1" ht="11.25">
      <c r="B894" s="232"/>
      <c r="C894" s="233"/>
      <c r="D894" s="217" t="s">
        <v>175</v>
      </c>
      <c r="E894" s="234" t="s">
        <v>1</v>
      </c>
      <c r="F894" s="235" t="s">
        <v>1454</v>
      </c>
      <c r="G894" s="233"/>
      <c r="H894" s="234" t="s">
        <v>1</v>
      </c>
      <c r="I894" s="236"/>
      <c r="J894" s="233"/>
      <c r="K894" s="233"/>
      <c r="L894" s="237"/>
      <c r="M894" s="238"/>
      <c r="N894" s="239"/>
      <c r="O894" s="239"/>
      <c r="P894" s="239"/>
      <c r="Q894" s="239"/>
      <c r="R894" s="239"/>
      <c r="S894" s="239"/>
      <c r="T894" s="240"/>
      <c r="AT894" s="241" t="s">
        <v>175</v>
      </c>
      <c r="AU894" s="241" t="s">
        <v>88</v>
      </c>
      <c r="AV894" s="14" t="s">
        <v>86</v>
      </c>
      <c r="AW894" s="14" t="s">
        <v>33</v>
      </c>
      <c r="AX894" s="14" t="s">
        <v>78</v>
      </c>
      <c r="AY894" s="241" t="s">
        <v>164</v>
      </c>
    </row>
    <row r="895" spans="2:51" s="13" customFormat="1" ht="11.25">
      <c r="B895" s="221"/>
      <c r="C895" s="222"/>
      <c r="D895" s="217" t="s">
        <v>175</v>
      </c>
      <c r="E895" s="223" t="s">
        <v>1</v>
      </c>
      <c r="F895" s="224" t="s">
        <v>1455</v>
      </c>
      <c r="G895" s="222"/>
      <c r="H895" s="225">
        <v>286.2</v>
      </c>
      <c r="I895" s="226"/>
      <c r="J895" s="222"/>
      <c r="K895" s="222"/>
      <c r="L895" s="227"/>
      <c r="M895" s="228"/>
      <c r="N895" s="229"/>
      <c r="O895" s="229"/>
      <c r="P895" s="229"/>
      <c r="Q895" s="229"/>
      <c r="R895" s="229"/>
      <c r="S895" s="229"/>
      <c r="T895" s="230"/>
      <c r="AT895" s="231" t="s">
        <v>175</v>
      </c>
      <c r="AU895" s="231" t="s">
        <v>88</v>
      </c>
      <c r="AV895" s="13" t="s">
        <v>88</v>
      </c>
      <c r="AW895" s="13" t="s">
        <v>33</v>
      </c>
      <c r="AX895" s="13" t="s">
        <v>78</v>
      </c>
      <c r="AY895" s="231" t="s">
        <v>164</v>
      </c>
    </row>
    <row r="896" spans="2:51" s="16" customFormat="1" ht="11.25">
      <c r="B896" s="254"/>
      <c r="C896" s="255"/>
      <c r="D896" s="217" t="s">
        <v>175</v>
      </c>
      <c r="E896" s="256" t="s">
        <v>1</v>
      </c>
      <c r="F896" s="257" t="s">
        <v>317</v>
      </c>
      <c r="G896" s="255"/>
      <c r="H896" s="258">
        <v>832.63999999999987</v>
      </c>
      <c r="I896" s="259"/>
      <c r="J896" s="255"/>
      <c r="K896" s="255"/>
      <c r="L896" s="260"/>
      <c r="M896" s="261"/>
      <c r="N896" s="262"/>
      <c r="O896" s="262"/>
      <c r="P896" s="262"/>
      <c r="Q896" s="262"/>
      <c r="R896" s="262"/>
      <c r="S896" s="262"/>
      <c r="T896" s="263"/>
      <c r="AT896" s="264" t="s">
        <v>175</v>
      </c>
      <c r="AU896" s="264" t="s">
        <v>88</v>
      </c>
      <c r="AV896" s="16" t="s">
        <v>183</v>
      </c>
      <c r="AW896" s="16" t="s">
        <v>33</v>
      </c>
      <c r="AX896" s="16" t="s">
        <v>78</v>
      </c>
      <c r="AY896" s="264" t="s">
        <v>164</v>
      </c>
    </row>
    <row r="897" spans="1:65" s="14" customFormat="1" ht="11.25">
      <c r="B897" s="232"/>
      <c r="C897" s="233"/>
      <c r="D897" s="217" t="s">
        <v>175</v>
      </c>
      <c r="E897" s="234" t="s">
        <v>1</v>
      </c>
      <c r="F897" s="235" t="s">
        <v>1456</v>
      </c>
      <c r="G897" s="233"/>
      <c r="H897" s="234" t="s">
        <v>1</v>
      </c>
      <c r="I897" s="236"/>
      <c r="J897" s="233"/>
      <c r="K897" s="233"/>
      <c r="L897" s="237"/>
      <c r="M897" s="238"/>
      <c r="N897" s="239"/>
      <c r="O897" s="239"/>
      <c r="P897" s="239"/>
      <c r="Q897" s="239"/>
      <c r="R897" s="239"/>
      <c r="S897" s="239"/>
      <c r="T897" s="240"/>
      <c r="AT897" s="241" t="s">
        <v>175</v>
      </c>
      <c r="AU897" s="241" t="s">
        <v>88</v>
      </c>
      <c r="AV897" s="14" t="s">
        <v>86</v>
      </c>
      <c r="AW897" s="14" t="s">
        <v>33</v>
      </c>
      <c r="AX897" s="14" t="s">
        <v>78</v>
      </c>
      <c r="AY897" s="241" t="s">
        <v>164</v>
      </c>
    </row>
    <row r="898" spans="1:65" s="13" customFormat="1" ht="11.25">
      <c r="B898" s="221"/>
      <c r="C898" s="222"/>
      <c r="D898" s="217" t="s">
        <v>175</v>
      </c>
      <c r="E898" s="223" t="s">
        <v>1</v>
      </c>
      <c r="F898" s="224" t="s">
        <v>1457</v>
      </c>
      <c r="G898" s="222"/>
      <c r="H898" s="225">
        <v>-416.32</v>
      </c>
      <c r="I898" s="226"/>
      <c r="J898" s="222"/>
      <c r="K898" s="222"/>
      <c r="L898" s="227"/>
      <c r="M898" s="228"/>
      <c r="N898" s="229"/>
      <c r="O898" s="229"/>
      <c r="P898" s="229"/>
      <c r="Q898" s="229"/>
      <c r="R898" s="229"/>
      <c r="S898" s="229"/>
      <c r="T898" s="230"/>
      <c r="AT898" s="231" t="s">
        <v>175</v>
      </c>
      <c r="AU898" s="231" t="s">
        <v>88</v>
      </c>
      <c r="AV898" s="13" t="s">
        <v>88</v>
      </c>
      <c r="AW898" s="13" t="s">
        <v>33</v>
      </c>
      <c r="AX898" s="13" t="s">
        <v>78</v>
      </c>
      <c r="AY898" s="231" t="s">
        <v>164</v>
      </c>
    </row>
    <row r="899" spans="1:65" s="15" customFormat="1" ht="11.25">
      <c r="B899" s="242"/>
      <c r="C899" s="243"/>
      <c r="D899" s="217" t="s">
        <v>175</v>
      </c>
      <c r="E899" s="244" t="s">
        <v>1</v>
      </c>
      <c r="F899" s="245" t="s">
        <v>207</v>
      </c>
      <c r="G899" s="243"/>
      <c r="H899" s="246">
        <v>416.31999999999988</v>
      </c>
      <c r="I899" s="247"/>
      <c r="J899" s="243"/>
      <c r="K899" s="243"/>
      <c r="L899" s="248"/>
      <c r="M899" s="249"/>
      <c r="N899" s="250"/>
      <c r="O899" s="250"/>
      <c r="P899" s="250"/>
      <c r="Q899" s="250"/>
      <c r="R899" s="250"/>
      <c r="S899" s="250"/>
      <c r="T899" s="251"/>
      <c r="AT899" s="252" t="s">
        <v>175</v>
      </c>
      <c r="AU899" s="252" t="s">
        <v>88</v>
      </c>
      <c r="AV899" s="15" t="s">
        <v>171</v>
      </c>
      <c r="AW899" s="15" t="s">
        <v>33</v>
      </c>
      <c r="AX899" s="15" t="s">
        <v>86</v>
      </c>
      <c r="AY899" s="252" t="s">
        <v>164</v>
      </c>
    </row>
    <row r="900" spans="1:65" s="2" customFormat="1" ht="36" customHeight="1">
      <c r="A900" s="35"/>
      <c r="B900" s="36"/>
      <c r="C900" s="204" t="s">
        <v>1458</v>
      </c>
      <c r="D900" s="204" t="s">
        <v>166</v>
      </c>
      <c r="E900" s="205" t="s">
        <v>1459</v>
      </c>
      <c r="F900" s="206" t="s">
        <v>1460</v>
      </c>
      <c r="G900" s="207" t="s">
        <v>255</v>
      </c>
      <c r="H900" s="208">
        <v>416.32</v>
      </c>
      <c r="I900" s="209"/>
      <c r="J900" s="210">
        <f>ROUND(I900*H900,2)</f>
        <v>0</v>
      </c>
      <c r="K900" s="206" t="s">
        <v>170</v>
      </c>
      <c r="L900" s="40"/>
      <c r="M900" s="211" t="s">
        <v>1</v>
      </c>
      <c r="N900" s="212" t="s">
        <v>43</v>
      </c>
      <c r="O900" s="72"/>
      <c r="P900" s="213">
        <f>O900*H900</f>
        <v>0</v>
      </c>
      <c r="Q900" s="213">
        <v>1.3999999999999999E-4</v>
      </c>
      <c r="R900" s="213">
        <f>Q900*H900</f>
        <v>5.8284799999999991E-2</v>
      </c>
      <c r="S900" s="213">
        <v>0</v>
      </c>
      <c r="T900" s="214">
        <f>S900*H900</f>
        <v>0</v>
      </c>
      <c r="U900" s="35"/>
      <c r="V900" s="35"/>
      <c r="W900" s="35"/>
      <c r="X900" s="35"/>
      <c r="Y900" s="35"/>
      <c r="Z900" s="35"/>
      <c r="AA900" s="35"/>
      <c r="AB900" s="35"/>
      <c r="AC900" s="35"/>
      <c r="AD900" s="35"/>
      <c r="AE900" s="35"/>
      <c r="AR900" s="215" t="s">
        <v>269</v>
      </c>
      <c r="AT900" s="215" t="s">
        <v>166</v>
      </c>
      <c r="AU900" s="215" t="s">
        <v>88</v>
      </c>
      <c r="AY900" s="18" t="s">
        <v>164</v>
      </c>
      <c r="BE900" s="216">
        <f>IF(N900="základní",J900,0)</f>
        <v>0</v>
      </c>
      <c r="BF900" s="216">
        <f>IF(N900="snížená",J900,0)</f>
        <v>0</v>
      </c>
      <c r="BG900" s="216">
        <f>IF(N900="zákl. přenesená",J900,0)</f>
        <v>0</v>
      </c>
      <c r="BH900" s="216">
        <f>IF(N900="sníž. přenesená",J900,0)</f>
        <v>0</v>
      </c>
      <c r="BI900" s="216">
        <f>IF(N900="nulová",J900,0)</f>
        <v>0</v>
      </c>
      <c r="BJ900" s="18" t="s">
        <v>86</v>
      </c>
      <c r="BK900" s="216">
        <f>ROUND(I900*H900,2)</f>
        <v>0</v>
      </c>
      <c r="BL900" s="18" t="s">
        <v>269</v>
      </c>
      <c r="BM900" s="215" t="s">
        <v>1461</v>
      </c>
    </row>
    <row r="901" spans="1:65" s="2" customFormat="1" ht="78">
      <c r="A901" s="35"/>
      <c r="B901" s="36"/>
      <c r="C901" s="37"/>
      <c r="D901" s="217" t="s">
        <v>173</v>
      </c>
      <c r="E901" s="37"/>
      <c r="F901" s="218" t="s">
        <v>1462</v>
      </c>
      <c r="G901" s="37"/>
      <c r="H901" s="37"/>
      <c r="I901" s="116"/>
      <c r="J901" s="37"/>
      <c r="K901" s="37"/>
      <c r="L901" s="40"/>
      <c r="M901" s="219"/>
      <c r="N901" s="220"/>
      <c r="O901" s="72"/>
      <c r="P901" s="72"/>
      <c r="Q901" s="72"/>
      <c r="R901" s="72"/>
      <c r="S901" s="72"/>
      <c r="T901" s="73"/>
      <c r="U901" s="35"/>
      <c r="V901" s="35"/>
      <c r="W901" s="35"/>
      <c r="X901" s="35"/>
      <c r="Y901" s="35"/>
      <c r="Z901" s="35"/>
      <c r="AA901" s="35"/>
      <c r="AB901" s="35"/>
      <c r="AC901" s="35"/>
      <c r="AD901" s="35"/>
      <c r="AE901" s="35"/>
      <c r="AT901" s="18" t="s">
        <v>173</v>
      </c>
      <c r="AU901" s="18" t="s">
        <v>88</v>
      </c>
    </row>
    <row r="902" spans="1:65" s="12" customFormat="1" ht="22.9" customHeight="1">
      <c r="B902" s="188"/>
      <c r="C902" s="189"/>
      <c r="D902" s="190" t="s">
        <v>77</v>
      </c>
      <c r="E902" s="202" t="s">
        <v>1463</v>
      </c>
      <c r="F902" s="202" t="s">
        <v>1464</v>
      </c>
      <c r="G902" s="189"/>
      <c r="H902" s="189"/>
      <c r="I902" s="192"/>
      <c r="J902" s="203">
        <f>BK902</f>
        <v>0</v>
      </c>
      <c r="K902" s="189"/>
      <c r="L902" s="194"/>
      <c r="M902" s="195"/>
      <c r="N902" s="196"/>
      <c r="O902" s="196"/>
      <c r="P902" s="197">
        <f>SUM(P903:P908)</f>
        <v>0</v>
      </c>
      <c r="Q902" s="196"/>
      <c r="R902" s="197">
        <f>SUM(R903:R908)</f>
        <v>4.9868559999999999E-2</v>
      </c>
      <c r="S902" s="196"/>
      <c r="T902" s="198">
        <f>SUM(T903:T908)</f>
        <v>0</v>
      </c>
      <c r="AR902" s="199" t="s">
        <v>88</v>
      </c>
      <c r="AT902" s="200" t="s">
        <v>77</v>
      </c>
      <c r="AU902" s="200" t="s">
        <v>86</v>
      </c>
      <c r="AY902" s="199" t="s">
        <v>164</v>
      </c>
      <c r="BK902" s="201">
        <f>SUM(BK903:BK908)</f>
        <v>0</v>
      </c>
    </row>
    <row r="903" spans="1:65" s="2" customFormat="1" ht="36" customHeight="1">
      <c r="A903" s="35"/>
      <c r="B903" s="36"/>
      <c r="C903" s="204" t="s">
        <v>1465</v>
      </c>
      <c r="D903" s="204" t="s">
        <v>166</v>
      </c>
      <c r="E903" s="205" t="s">
        <v>1466</v>
      </c>
      <c r="F903" s="206" t="s">
        <v>1467</v>
      </c>
      <c r="G903" s="207" t="s">
        <v>255</v>
      </c>
      <c r="H903" s="208">
        <v>178.102</v>
      </c>
      <c r="I903" s="209"/>
      <c r="J903" s="210">
        <f>ROUND(I903*H903,2)</f>
        <v>0</v>
      </c>
      <c r="K903" s="206" t="s">
        <v>170</v>
      </c>
      <c r="L903" s="40"/>
      <c r="M903" s="211" t="s">
        <v>1</v>
      </c>
      <c r="N903" s="212" t="s">
        <v>43</v>
      </c>
      <c r="O903" s="72"/>
      <c r="P903" s="213">
        <f>O903*H903</f>
        <v>0</v>
      </c>
      <c r="Q903" s="213">
        <v>2.7999999999999998E-4</v>
      </c>
      <c r="R903" s="213">
        <f>Q903*H903</f>
        <v>4.9868559999999999E-2</v>
      </c>
      <c r="S903" s="213">
        <v>0</v>
      </c>
      <c r="T903" s="214">
        <f>S903*H903</f>
        <v>0</v>
      </c>
      <c r="U903" s="35"/>
      <c r="V903" s="35"/>
      <c r="W903" s="35"/>
      <c r="X903" s="35"/>
      <c r="Y903" s="35"/>
      <c r="Z903" s="35"/>
      <c r="AA903" s="35"/>
      <c r="AB903" s="35"/>
      <c r="AC903" s="35"/>
      <c r="AD903" s="35"/>
      <c r="AE903" s="35"/>
      <c r="AR903" s="215" t="s">
        <v>269</v>
      </c>
      <c r="AT903" s="215" t="s">
        <v>166</v>
      </c>
      <c r="AU903" s="215" t="s">
        <v>88</v>
      </c>
      <c r="AY903" s="18" t="s">
        <v>164</v>
      </c>
      <c r="BE903" s="216">
        <f>IF(N903="základní",J903,0)</f>
        <v>0</v>
      </c>
      <c r="BF903" s="216">
        <f>IF(N903="snížená",J903,0)</f>
        <v>0</v>
      </c>
      <c r="BG903" s="216">
        <f>IF(N903="zákl. přenesená",J903,0)</f>
        <v>0</v>
      </c>
      <c r="BH903" s="216">
        <f>IF(N903="sníž. přenesená",J903,0)</f>
        <v>0</v>
      </c>
      <c r="BI903" s="216">
        <f>IF(N903="nulová",J903,0)</f>
        <v>0</v>
      </c>
      <c r="BJ903" s="18" t="s">
        <v>86</v>
      </c>
      <c r="BK903" s="216">
        <f>ROUND(I903*H903,2)</f>
        <v>0</v>
      </c>
      <c r="BL903" s="18" t="s">
        <v>269</v>
      </c>
      <c r="BM903" s="215" t="s">
        <v>1468</v>
      </c>
    </row>
    <row r="904" spans="1:65" s="14" customFormat="1" ht="11.25">
      <c r="B904" s="232"/>
      <c r="C904" s="233"/>
      <c r="D904" s="217" t="s">
        <v>175</v>
      </c>
      <c r="E904" s="234" t="s">
        <v>1</v>
      </c>
      <c r="F904" s="235" t="s">
        <v>1469</v>
      </c>
      <c r="G904" s="233"/>
      <c r="H904" s="234" t="s">
        <v>1</v>
      </c>
      <c r="I904" s="236"/>
      <c r="J904" s="233"/>
      <c r="K904" s="233"/>
      <c r="L904" s="237"/>
      <c r="M904" s="238"/>
      <c r="N904" s="239"/>
      <c r="O904" s="239"/>
      <c r="P904" s="239"/>
      <c r="Q904" s="239"/>
      <c r="R904" s="239"/>
      <c r="S904" s="239"/>
      <c r="T904" s="240"/>
      <c r="AT904" s="241" t="s">
        <v>175</v>
      </c>
      <c r="AU904" s="241" t="s">
        <v>88</v>
      </c>
      <c r="AV904" s="14" t="s">
        <v>86</v>
      </c>
      <c r="AW904" s="14" t="s">
        <v>33</v>
      </c>
      <c r="AX904" s="14" t="s">
        <v>78</v>
      </c>
      <c r="AY904" s="241" t="s">
        <v>164</v>
      </c>
    </row>
    <row r="905" spans="1:65" s="13" customFormat="1" ht="11.25">
      <c r="B905" s="221"/>
      <c r="C905" s="222"/>
      <c r="D905" s="217" t="s">
        <v>175</v>
      </c>
      <c r="E905" s="223" t="s">
        <v>1</v>
      </c>
      <c r="F905" s="224" t="s">
        <v>1470</v>
      </c>
      <c r="G905" s="222"/>
      <c r="H905" s="225">
        <v>158.352</v>
      </c>
      <c r="I905" s="226"/>
      <c r="J905" s="222"/>
      <c r="K905" s="222"/>
      <c r="L905" s="227"/>
      <c r="M905" s="228"/>
      <c r="N905" s="229"/>
      <c r="O905" s="229"/>
      <c r="P905" s="229"/>
      <c r="Q905" s="229"/>
      <c r="R905" s="229"/>
      <c r="S905" s="229"/>
      <c r="T905" s="230"/>
      <c r="AT905" s="231" t="s">
        <v>175</v>
      </c>
      <c r="AU905" s="231" t="s">
        <v>88</v>
      </c>
      <c r="AV905" s="13" t="s">
        <v>88</v>
      </c>
      <c r="AW905" s="13" t="s">
        <v>33</v>
      </c>
      <c r="AX905" s="13" t="s">
        <v>78</v>
      </c>
      <c r="AY905" s="231" t="s">
        <v>164</v>
      </c>
    </row>
    <row r="906" spans="1:65" s="14" customFormat="1" ht="11.25">
      <c r="B906" s="232"/>
      <c r="C906" s="233"/>
      <c r="D906" s="217" t="s">
        <v>175</v>
      </c>
      <c r="E906" s="234" t="s">
        <v>1</v>
      </c>
      <c r="F906" s="235" t="s">
        <v>1471</v>
      </c>
      <c r="G906" s="233"/>
      <c r="H906" s="234" t="s">
        <v>1</v>
      </c>
      <c r="I906" s="236"/>
      <c r="J906" s="233"/>
      <c r="K906" s="233"/>
      <c r="L906" s="237"/>
      <c r="M906" s="238"/>
      <c r="N906" s="239"/>
      <c r="O906" s="239"/>
      <c r="P906" s="239"/>
      <c r="Q906" s="239"/>
      <c r="R906" s="239"/>
      <c r="S906" s="239"/>
      <c r="T906" s="240"/>
      <c r="AT906" s="241" t="s">
        <v>175</v>
      </c>
      <c r="AU906" s="241" t="s">
        <v>88</v>
      </c>
      <c r="AV906" s="14" t="s">
        <v>86</v>
      </c>
      <c r="AW906" s="14" t="s">
        <v>33</v>
      </c>
      <c r="AX906" s="14" t="s">
        <v>78</v>
      </c>
      <c r="AY906" s="241" t="s">
        <v>164</v>
      </c>
    </row>
    <row r="907" spans="1:65" s="13" customFormat="1" ht="11.25">
      <c r="B907" s="221"/>
      <c r="C907" s="222"/>
      <c r="D907" s="217" t="s">
        <v>175</v>
      </c>
      <c r="E907" s="223" t="s">
        <v>1</v>
      </c>
      <c r="F907" s="224" t="s">
        <v>1472</v>
      </c>
      <c r="G907" s="222"/>
      <c r="H907" s="225">
        <v>19.75</v>
      </c>
      <c r="I907" s="226"/>
      <c r="J907" s="222"/>
      <c r="K907" s="222"/>
      <c r="L907" s="227"/>
      <c r="M907" s="228"/>
      <c r="N907" s="229"/>
      <c r="O907" s="229"/>
      <c r="P907" s="229"/>
      <c r="Q907" s="229"/>
      <c r="R907" s="229"/>
      <c r="S907" s="229"/>
      <c r="T907" s="230"/>
      <c r="AT907" s="231" t="s">
        <v>175</v>
      </c>
      <c r="AU907" s="231" t="s">
        <v>88</v>
      </c>
      <c r="AV907" s="13" t="s">
        <v>88</v>
      </c>
      <c r="AW907" s="13" t="s">
        <v>33</v>
      </c>
      <c r="AX907" s="13" t="s">
        <v>78</v>
      </c>
      <c r="AY907" s="231" t="s">
        <v>164</v>
      </c>
    </row>
    <row r="908" spans="1:65" s="15" customFormat="1" ht="11.25">
      <c r="B908" s="242"/>
      <c r="C908" s="243"/>
      <c r="D908" s="217" t="s">
        <v>175</v>
      </c>
      <c r="E908" s="244" t="s">
        <v>1</v>
      </c>
      <c r="F908" s="245" t="s">
        <v>207</v>
      </c>
      <c r="G908" s="243"/>
      <c r="H908" s="246">
        <v>178.102</v>
      </c>
      <c r="I908" s="247"/>
      <c r="J908" s="243"/>
      <c r="K908" s="243"/>
      <c r="L908" s="248"/>
      <c r="M908" s="275"/>
      <c r="N908" s="276"/>
      <c r="O908" s="276"/>
      <c r="P908" s="276"/>
      <c r="Q908" s="276"/>
      <c r="R908" s="276"/>
      <c r="S908" s="276"/>
      <c r="T908" s="277"/>
      <c r="AT908" s="252" t="s">
        <v>175</v>
      </c>
      <c r="AU908" s="252" t="s">
        <v>88</v>
      </c>
      <c r="AV908" s="15" t="s">
        <v>171</v>
      </c>
      <c r="AW908" s="15" t="s">
        <v>33</v>
      </c>
      <c r="AX908" s="15" t="s">
        <v>86</v>
      </c>
      <c r="AY908" s="252" t="s">
        <v>164</v>
      </c>
    </row>
    <row r="909" spans="1:65" s="2" customFormat="1" ht="6.95" customHeight="1">
      <c r="A909" s="35"/>
      <c r="B909" s="55"/>
      <c r="C909" s="56"/>
      <c r="D909" s="56"/>
      <c r="E909" s="56"/>
      <c r="F909" s="56"/>
      <c r="G909" s="56"/>
      <c r="H909" s="56"/>
      <c r="I909" s="153"/>
      <c r="J909" s="56"/>
      <c r="K909" s="56"/>
      <c r="L909" s="40"/>
      <c r="M909" s="35"/>
      <c r="O909" s="35"/>
      <c r="P909" s="35"/>
      <c r="Q909" s="35"/>
      <c r="R909" s="35"/>
      <c r="S909" s="35"/>
      <c r="T909" s="35"/>
      <c r="U909" s="35"/>
      <c r="V909" s="35"/>
      <c r="W909" s="35"/>
      <c r="X909" s="35"/>
      <c r="Y909" s="35"/>
      <c r="Z909" s="35"/>
      <c r="AA909" s="35"/>
      <c r="AB909" s="35"/>
      <c r="AC909" s="35"/>
      <c r="AD909" s="35"/>
      <c r="AE909" s="35"/>
    </row>
  </sheetData>
  <sheetProtection algorithmName="SHA-512" hashValue="CjB/ItUIbJWNhc/cI5+vQAYQUR/z/bIT4oel0pmrKqwXCnhi1hZzPC3ss1gJwb33z3eJR3iqbEHMq76OWMNhOQ==" saltValue="a2z6IC6Q20boWDQ/xXHzY1nCyyIyWm4tdcW+junMaFBWw+SUbbA+IqtBWGy62zXXCJTduY1qCnPRbbFFzuLBZw==" spinCount="100000" sheet="1" objects="1" scenarios="1" formatColumns="0" formatRows="0" autoFilter="0"/>
  <autoFilter ref="C137:K908"/>
  <mergeCells count="9">
    <mergeCell ref="E87:H87"/>
    <mergeCell ref="E128:H128"/>
    <mergeCell ref="E130:H13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09"/>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91</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1473</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ROUND(J125,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ROUND((SUM(BE125:BE308)),  2)</f>
        <v>0</v>
      </c>
      <c r="G33" s="35"/>
      <c r="H33" s="35"/>
      <c r="I33" s="132">
        <v>0.21</v>
      </c>
      <c r="J33" s="131">
        <f>ROUND(((SUM(BE125:BE308))*I33),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ROUND((SUM(BF125:BF308)),  2)</f>
        <v>0</v>
      </c>
      <c r="G34" s="35"/>
      <c r="H34" s="35"/>
      <c r="I34" s="132">
        <v>0.15</v>
      </c>
      <c r="J34" s="131">
        <f>ROUND(((SUM(BF125:BF308))*I34),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ROUND((SUM(BG125:BG308)),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ROUND((SUM(BH125:BH308)),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ROUND((SUM(BI125:BI308)),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ZTI - Zdravotechnika</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J125</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135</v>
      </c>
      <c r="E97" s="165"/>
      <c r="F97" s="165"/>
      <c r="G97" s="165"/>
      <c r="H97" s="165"/>
      <c r="I97" s="166"/>
      <c r="J97" s="167">
        <f>J126</f>
        <v>0</v>
      </c>
      <c r="K97" s="163"/>
      <c r="L97" s="168"/>
    </row>
    <row r="98" spans="1:31" s="10" customFormat="1" ht="19.899999999999999" customHeight="1">
      <c r="B98" s="169"/>
      <c r="C98" s="170"/>
      <c r="D98" s="171" t="s">
        <v>138</v>
      </c>
      <c r="E98" s="172"/>
      <c r="F98" s="172"/>
      <c r="G98" s="172"/>
      <c r="H98" s="172"/>
      <c r="I98" s="173"/>
      <c r="J98" s="174">
        <f>J127</f>
        <v>0</v>
      </c>
      <c r="K98" s="170"/>
      <c r="L98" s="175"/>
    </row>
    <row r="99" spans="1:31" s="10" customFormat="1" ht="19.899999999999999" customHeight="1">
      <c r="B99" s="169"/>
      <c r="C99" s="170"/>
      <c r="D99" s="171" t="s">
        <v>1474</v>
      </c>
      <c r="E99" s="172"/>
      <c r="F99" s="172"/>
      <c r="G99" s="172"/>
      <c r="H99" s="172"/>
      <c r="I99" s="173"/>
      <c r="J99" s="174">
        <f>J146</f>
        <v>0</v>
      </c>
      <c r="K99" s="170"/>
      <c r="L99" s="175"/>
    </row>
    <row r="100" spans="1:31" s="10" customFormat="1" ht="19.899999999999999" customHeight="1">
      <c r="B100" s="169"/>
      <c r="C100" s="170"/>
      <c r="D100" s="171" t="s">
        <v>1475</v>
      </c>
      <c r="E100" s="172"/>
      <c r="F100" s="172"/>
      <c r="G100" s="172"/>
      <c r="H100" s="172"/>
      <c r="I100" s="173"/>
      <c r="J100" s="174">
        <f>J171</f>
        <v>0</v>
      </c>
      <c r="K100" s="170"/>
      <c r="L100" s="175"/>
    </row>
    <row r="101" spans="1:31" s="10" customFormat="1" ht="19.899999999999999" customHeight="1">
      <c r="B101" s="169"/>
      <c r="C101" s="170"/>
      <c r="D101" s="171" t="s">
        <v>1476</v>
      </c>
      <c r="E101" s="172"/>
      <c r="F101" s="172"/>
      <c r="G101" s="172"/>
      <c r="H101" s="172"/>
      <c r="I101" s="173"/>
      <c r="J101" s="174">
        <f>J228</f>
        <v>0</v>
      </c>
      <c r="K101" s="170"/>
      <c r="L101" s="175"/>
    </row>
    <row r="102" spans="1:31" s="10" customFormat="1" ht="19.899999999999999" customHeight="1">
      <c r="B102" s="169"/>
      <c r="C102" s="170"/>
      <c r="D102" s="171" t="s">
        <v>1477</v>
      </c>
      <c r="E102" s="172"/>
      <c r="F102" s="172"/>
      <c r="G102" s="172"/>
      <c r="H102" s="172"/>
      <c r="I102" s="173"/>
      <c r="J102" s="174">
        <f>J248</f>
        <v>0</v>
      </c>
      <c r="K102" s="170"/>
      <c r="L102" s="175"/>
    </row>
    <row r="103" spans="1:31" s="10" customFormat="1" ht="19.899999999999999" customHeight="1">
      <c r="B103" s="169"/>
      <c r="C103" s="170"/>
      <c r="D103" s="171" t="s">
        <v>1478</v>
      </c>
      <c r="E103" s="172"/>
      <c r="F103" s="172"/>
      <c r="G103" s="172"/>
      <c r="H103" s="172"/>
      <c r="I103" s="173"/>
      <c r="J103" s="174">
        <f>J295</f>
        <v>0</v>
      </c>
      <c r="K103" s="170"/>
      <c r="L103" s="175"/>
    </row>
    <row r="104" spans="1:31" s="10" customFormat="1" ht="19.899999999999999" customHeight="1">
      <c r="B104" s="169"/>
      <c r="C104" s="170"/>
      <c r="D104" s="171" t="s">
        <v>1479</v>
      </c>
      <c r="E104" s="172"/>
      <c r="F104" s="172"/>
      <c r="G104" s="172"/>
      <c r="H104" s="172"/>
      <c r="I104" s="173"/>
      <c r="J104" s="174">
        <f>J304</f>
        <v>0</v>
      </c>
      <c r="K104" s="170"/>
      <c r="L104" s="175"/>
    </row>
    <row r="105" spans="1:31" s="10" customFormat="1" ht="19.899999999999999" customHeight="1">
      <c r="B105" s="169"/>
      <c r="C105" s="170"/>
      <c r="D105" s="171" t="s">
        <v>146</v>
      </c>
      <c r="E105" s="172"/>
      <c r="F105" s="172"/>
      <c r="G105" s="172"/>
      <c r="H105" s="172"/>
      <c r="I105" s="173"/>
      <c r="J105" s="174">
        <f>J306</f>
        <v>0</v>
      </c>
      <c r="K105" s="170"/>
      <c r="L105" s="175"/>
    </row>
    <row r="106" spans="1:31" s="2" customFormat="1" ht="21.75" customHeight="1">
      <c r="A106" s="35"/>
      <c r="B106" s="36"/>
      <c r="C106" s="37"/>
      <c r="D106" s="37"/>
      <c r="E106" s="37"/>
      <c r="F106" s="37"/>
      <c r="G106" s="37"/>
      <c r="H106" s="37"/>
      <c r="I106" s="116"/>
      <c r="J106" s="37"/>
      <c r="K106" s="37"/>
      <c r="L106" s="52"/>
      <c r="S106" s="35"/>
      <c r="T106" s="35"/>
      <c r="U106" s="35"/>
      <c r="V106" s="35"/>
      <c r="W106" s="35"/>
      <c r="X106" s="35"/>
      <c r="Y106" s="35"/>
      <c r="Z106" s="35"/>
      <c r="AA106" s="35"/>
      <c r="AB106" s="35"/>
      <c r="AC106" s="35"/>
      <c r="AD106" s="35"/>
      <c r="AE106" s="35"/>
    </row>
    <row r="107" spans="1:31" s="2" customFormat="1" ht="6.95" customHeight="1">
      <c r="A107" s="35"/>
      <c r="B107" s="55"/>
      <c r="C107" s="56"/>
      <c r="D107" s="56"/>
      <c r="E107" s="56"/>
      <c r="F107" s="56"/>
      <c r="G107" s="56"/>
      <c r="H107" s="56"/>
      <c r="I107" s="153"/>
      <c r="J107" s="56"/>
      <c r="K107" s="56"/>
      <c r="L107" s="52"/>
      <c r="S107" s="35"/>
      <c r="T107" s="35"/>
      <c r="U107" s="35"/>
      <c r="V107" s="35"/>
      <c r="W107" s="35"/>
      <c r="X107" s="35"/>
      <c r="Y107" s="35"/>
      <c r="Z107" s="35"/>
      <c r="AA107" s="35"/>
      <c r="AB107" s="35"/>
      <c r="AC107" s="35"/>
      <c r="AD107" s="35"/>
      <c r="AE107" s="35"/>
    </row>
    <row r="111" spans="1:31" s="2" customFormat="1" ht="6.95" customHeight="1">
      <c r="A111" s="35"/>
      <c r="B111" s="57"/>
      <c r="C111" s="58"/>
      <c r="D111" s="58"/>
      <c r="E111" s="58"/>
      <c r="F111" s="58"/>
      <c r="G111" s="58"/>
      <c r="H111" s="58"/>
      <c r="I111" s="156"/>
      <c r="J111" s="58"/>
      <c r="K111" s="58"/>
      <c r="L111" s="52"/>
      <c r="S111" s="35"/>
      <c r="T111" s="35"/>
      <c r="U111" s="35"/>
      <c r="V111" s="35"/>
      <c r="W111" s="35"/>
      <c r="X111" s="35"/>
      <c r="Y111" s="35"/>
      <c r="Z111" s="35"/>
      <c r="AA111" s="35"/>
      <c r="AB111" s="35"/>
      <c r="AC111" s="35"/>
      <c r="AD111" s="35"/>
      <c r="AE111" s="35"/>
    </row>
    <row r="112" spans="1:31" s="2" customFormat="1" ht="24.95" customHeight="1">
      <c r="A112" s="35"/>
      <c r="B112" s="36"/>
      <c r="C112" s="24" t="s">
        <v>149</v>
      </c>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6.95" customHeight="1">
      <c r="A113" s="35"/>
      <c r="B113" s="36"/>
      <c r="C113" s="37"/>
      <c r="D113" s="37"/>
      <c r="E113" s="37"/>
      <c r="F113" s="37"/>
      <c r="G113" s="37"/>
      <c r="H113" s="37"/>
      <c r="I113" s="116"/>
      <c r="J113" s="37"/>
      <c r="K113" s="37"/>
      <c r="L113" s="52"/>
      <c r="S113" s="35"/>
      <c r="T113" s="35"/>
      <c r="U113" s="35"/>
      <c r="V113" s="35"/>
      <c r="W113" s="35"/>
      <c r="X113" s="35"/>
      <c r="Y113" s="35"/>
      <c r="Z113" s="35"/>
      <c r="AA113" s="35"/>
      <c r="AB113" s="35"/>
      <c r="AC113" s="35"/>
      <c r="AD113" s="35"/>
      <c r="AE113" s="35"/>
    </row>
    <row r="114" spans="1:65" s="2" customFormat="1" ht="12" customHeight="1">
      <c r="A114" s="35"/>
      <c r="B114" s="36"/>
      <c r="C114" s="30" t="s">
        <v>16</v>
      </c>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25.5" customHeight="1">
      <c r="A115" s="35"/>
      <c r="B115" s="36"/>
      <c r="C115" s="37"/>
      <c r="D115" s="37"/>
      <c r="E115" s="338" t="str">
        <f>E7</f>
        <v>Výstavba veř.soc. zařízení nap.č.st. 856/7 vč. přípojek na p.p.č. 5327/1 a 1538/3, Klínovec, k.ú. Jáchymov</v>
      </c>
      <c r="F115" s="339"/>
      <c r="G115" s="339"/>
      <c r="H115" s="339"/>
      <c r="I115" s="116"/>
      <c r="J115" s="37"/>
      <c r="K115" s="37"/>
      <c r="L115" s="52"/>
      <c r="S115" s="35"/>
      <c r="T115" s="35"/>
      <c r="U115" s="35"/>
      <c r="V115" s="35"/>
      <c r="W115" s="35"/>
      <c r="X115" s="35"/>
      <c r="Y115" s="35"/>
      <c r="Z115" s="35"/>
      <c r="AA115" s="35"/>
      <c r="AB115" s="35"/>
      <c r="AC115" s="35"/>
      <c r="AD115" s="35"/>
      <c r="AE115" s="35"/>
    </row>
    <row r="116" spans="1:65" s="2" customFormat="1" ht="12" customHeight="1">
      <c r="A116" s="35"/>
      <c r="B116" s="36"/>
      <c r="C116" s="30" t="s">
        <v>120</v>
      </c>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2" customFormat="1" ht="16.5" customHeight="1">
      <c r="A117" s="35"/>
      <c r="B117" s="36"/>
      <c r="C117" s="37"/>
      <c r="D117" s="37"/>
      <c r="E117" s="310" t="str">
        <f>E9</f>
        <v>ZTI - Zdravotechnika</v>
      </c>
      <c r="F117" s="340"/>
      <c r="G117" s="340"/>
      <c r="H117" s="340"/>
      <c r="I117" s="116"/>
      <c r="J117" s="37"/>
      <c r="K117" s="37"/>
      <c r="L117" s="52"/>
      <c r="S117" s="35"/>
      <c r="T117" s="35"/>
      <c r="U117" s="35"/>
      <c r="V117" s="35"/>
      <c r="W117" s="35"/>
      <c r="X117" s="35"/>
      <c r="Y117" s="35"/>
      <c r="Z117" s="35"/>
      <c r="AA117" s="35"/>
      <c r="AB117" s="35"/>
      <c r="AC117" s="35"/>
      <c r="AD117" s="35"/>
      <c r="AE117" s="35"/>
    </row>
    <row r="118" spans="1:65" s="2" customFormat="1" ht="6.95" customHeight="1">
      <c r="A118" s="35"/>
      <c r="B118" s="36"/>
      <c r="C118" s="37"/>
      <c r="D118" s="37"/>
      <c r="E118" s="37"/>
      <c r="F118" s="37"/>
      <c r="G118" s="37"/>
      <c r="H118" s="37"/>
      <c r="I118" s="116"/>
      <c r="J118" s="37"/>
      <c r="K118" s="37"/>
      <c r="L118" s="52"/>
      <c r="S118" s="35"/>
      <c r="T118" s="35"/>
      <c r="U118" s="35"/>
      <c r="V118" s="35"/>
      <c r="W118" s="35"/>
      <c r="X118" s="35"/>
      <c r="Y118" s="35"/>
      <c r="Z118" s="35"/>
      <c r="AA118" s="35"/>
      <c r="AB118" s="35"/>
      <c r="AC118" s="35"/>
      <c r="AD118" s="35"/>
      <c r="AE118" s="35"/>
    </row>
    <row r="119" spans="1:65" s="2" customFormat="1" ht="12" customHeight="1">
      <c r="A119" s="35"/>
      <c r="B119" s="36"/>
      <c r="C119" s="30" t="s">
        <v>20</v>
      </c>
      <c r="D119" s="37"/>
      <c r="E119" s="37"/>
      <c r="F119" s="28" t="str">
        <f>F12</f>
        <v>Klínovec</v>
      </c>
      <c r="G119" s="37"/>
      <c r="H119" s="37"/>
      <c r="I119" s="118" t="s">
        <v>22</v>
      </c>
      <c r="J119" s="67" t="str">
        <f>IF(J12="","",J12)</f>
        <v>25. 11. 2019</v>
      </c>
      <c r="K119" s="37"/>
      <c r="L119" s="52"/>
      <c r="S119" s="35"/>
      <c r="T119" s="35"/>
      <c r="U119" s="35"/>
      <c r="V119" s="35"/>
      <c r="W119" s="35"/>
      <c r="X119" s="35"/>
      <c r="Y119" s="35"/>
      <c r="Z119" s="35"/>
      <c r="AA119" s="35"/>
      <c r="AB119" s="35"/>
      <c r="AC119" s="35"/>
      <c r="AD119" s="35"/>
      <c r="AE119" s="35"/>
    </row>
    <row r="120" spans="1:65" s="2" customFormat="1" ht="6.95" customHeight="1">
      <c r="A120" s="35"/>
      <c r="B120" s="36"/>
      <c r="C120" s="37"/>
      <c r="D120" s="37"/>
      <c r="E120" s="37"/>
      <c r="F120" s="37"/>
      <c r="G120" s="37"/>
      <c r="H120" s="37"/>
      <c r="I120" s="116"/>
      <c r="J120" s="37"/>
      <c r="K120" s="37"/>
      <c r="L120" s="52"/>
      <c r="S120" s="35"/>
      <c r="T120" s="35"/>
      <c r="U120" s="35"/>
      <c r="V120" s="35"/>
      <c r="W120" s="35"/>
      <c r="X120" s="35"/>
      <c r="Y120" s="35"/>
      <c r="Z120" s="35"/>
      <c r="AA120" s="35"/>
      <c r="AB120" s="35"/>
      <c r="AC120" s="35"/>
      <c r="AD120" s="35"/>
      <c r="AE120" s="35"/>
    </row>
    <row r="121" spans="1:65" s="2" customFormat="1" ht="27.95" customHeight="1">
      <c r="A121" s="35"/>
      <c r="B121" s="36"/>
      <c r="C121" s="30" t="s">
        <v>24</v>
      </c>
      <c r="D121" s="37"/>
      <c r="E121" s="37"/>
      <c r="F121" s="28" t="str">
        <f>E15</f>
        <v>Město Boží Dar</v>
      </c>
      <c r="G121" s="37"/>
      <c r="H121" s="37"/>
      <c r="I121" s="118" t="s">
        <v>30</v>
      </c>
      <c r="J121" s="33" t="str">
        <f>E21</f>
        <v>Jurica a.s. - Ateliér Sokolov</v>
      </c>
      <c r="K121" s="37"/>
      <c r="L121" s="52"/>
      <c r="S121" s="35"/>
      <c r="T121" s="35"/>
      <c r="U121" s="35"/>
      <c r="V121" s="35"/>
      <c r="W121" s="35"/>
      <c r="X121" s="35"/>
      <c r="Y121" s="35"/>
      <c r="Z121" s="35"/>
      <c r="AA121" s="35"/>
      <c r="AB121" s="35"/>
      <c r="AC121" s="35"/>
      <c r="AD121" s="35"/>
      <c r="AE121" s="35"/>
    </row>
    <row r="122" spans="1:65" s="2" customFormat="1" ht="15.2" customHeight="1">
      <c r="A122" s="35"/>
      <c r="B122" s="36"/>
      <c r="C122" s="30" t="s">
        <v>28</v>
      </c>
      <c r="D122" s="37"/>
      <c r="E122" s="37"/>
      <c r="F122" s="28" t="str">
        <f>IF(E18="","",E18)</f>
        <v>Vyplň údaj</v>
      </c>
      <c r="G122" s="37"/>
      <c r="H122" s="37"/>
      <c r="I122" s="118" t="s">
        <v>34</v>
      </c>
      <c r="J122" s="33" t="str">
        <f>E24</f>
        <v>Eva Marková</v>
      </c>
      <c r="K122" s="37"/>
      <c r="L122" s="52"/>
      <c r="S122" s="35"/>
      <c r="T122" s="35"/>
      <c r="U122" s="35"/>
      <c r="V122" s="35"/>
      <c r="W122" s="35"/>
      <c r="X122" s="35"/>
      <c r="Y122" s="35"/>
      <c r="Z122" s="35"/>
      <c r="AA122" s="35"/>
      <c r="AB122" s="35"/>
      <c r="AC122" s="35"/>
      <c r="AD122" s="35"/>
      <c r="AE122" s="35"/>
    </row>
    <row r="123" spans="1:65" s="2" customFormat="1" ht="10.35" customHeight="1">
      <c r="A123" s="35"/>
      <c r="B123" s="36"/>
      <c r="C123" s="37"/>
      <c r="D123" s="37"/>
      <c r="E123" s="37"/>
      <c r="F123" s="37"/>
      <c r="G123" s="37"/>
      <c r="H123" s="37"/>
      <c r="I123" s="116"/>
      <c r="J123" s="37"/>
      <c r="K123" s="37"/>
      <c r="L123" s="52"/>
      <c r="S123" s="35"/>
      <c r="T123" s="35"/>
      <c r="U123" s="35"/>
      <c r="V123" s="35"/>
      <c r="W123" s="35"/>
      <c r="X123" s="35"/>
      <c r="Y123" s="35"/>
      <c r="Z123" s="35"/>
      <c r="AA123" s="35"/>
      <c r="AB123" s="35"/>
      <c r="AC123" s="35"/>
      <c r="AD123" s="35"/>
      <c r="AE123" s="35"/>
    </row>
    <row r="124" spans="1:65" s="11" customFormat="1" ht="29.25" customHeight="1">
      <c r="A124" s="176"/>
      <c r="B124" s="177"/>
      <c r="C124" s="178" t="s">
        <v>150</v>
      </c>
      <c r="D124" s="179" t="s">
        <v>63</v>
      </c>
      <c r="E124" s="179" t="s">
        <v>59</v>
      </c>
      <c r="F124" s="179" t="s">
        <v>60</v>
      </c>
      <c r="G124" s="179" t="s">
        <v>151</v>
      </c>
      <c r="H124" s="179" t="s">
        <v>152</v>
      </c>
      <c r="I124" s="180" t="s">
        <v>153</v>
      </c>
      <c r="J124" s="179" t="s">
        <v>124</v>
      </c>
      <c r="K124" s="181" t="s">
        <v>154</v>
      </c>
      <c r="L124" s="182"/>
      <c r="M124" s="76" t="s">
        <v>1</v>
      </c>
      <c r="N124" s="77" t="s">
        <v>42</v>
      </c>
      <c r="O124" s="77" t="s">
        <v>155</v>
      </c>
      <c r="P124" s="77" t="s">
        <v>156</v>
      </c>
      <c r="Q124" s="77" t="s">
        <v>157</v>
      </c>
      <c r="R124" s="77" t="s">
        <v>158</v>
      </c>
      <c r="S124" s="77" t="s">
        <v>159</v>
      </c>
      <c r="T124" s="78" t="s">
        <v>160</v>
      </c>
      <c r="U124" s="176"/>
      <c r="V124" s="176"/>
      <c r="W124" s="176"/>
      <c r="X124" s="176"/>
      <c r="Y124" s="176"/>
      <c r="Z124" s="176"/>
      <c r="AA124" s="176"/>
      <c r="AB124" s="176"/>
      <c r="AC124" s="176"/>
      <c r="AD124" s="176"/>
      <c r="AE124" s="176"/>
    </row>
    <row r="125" spans="1:65" s="2" customFormat="1" ht="22.9" customHeight="1">
      <c r="A125" s="35"/>
      <c r="B125" s="36"/>
      <c r="C125" s="83" t="s">
        <v>161</v>
      </c>
      <c r="D125" s="37"/>
      <c r="E125" s="37"/>
      <c r="F125" s="37"/>
      <c r="G125" s="37"/>
      <c r="H125" s="37"/>
      <c r="I125" s="116"/>
      <c r="J125" s="183">
        <f>BK125</f>
        <v>0</v>
      </c>
      <c r="K125" s="37"/>
      <c r="L125" s="40"/>
      <c r="M125" s="79"/>
      <c r="N125" s="184"/>
      <c r="O125" s="80"/>
      <c r="P125" s="185">
        <f>P126</f>
        <v>0</v>
      </c>
      <c r="Q125" s="80"/>
      <c r="R125" s="185">
        <f>R126</f>
        <v>1.4620552000000002</v>
      </c>
      <c r="S125" s="80"/>
      <c r="T125" s="186">
        <f>T126</f>
        <v>0</v>
      </c>
      <c r="U125" s="35"/>
      <c r="V125" s="35"/>
      <c r="W125" s="35"/>
      <c r="X125" s="35"/>
      <c r="Y125" s="35"/>
      <c r="Z125" s="35"/>
      <c r="AA125" s="35"/>
      <c r="AB125" s="35"/>
      <c r="AC125" s="35"/>
      <c r="AD125" s="35"/>
      <c r="AE125" s="35"/>
      <c r="AT125" s="18" t="s">
        <v>77</v>
      </c>
      <c r="AU125" s="18" t="s">
        <v>126</v>
      </c>
      <c r="BK125" s="187">
        <f>BK126</f>
        <v>0</v>
      </c>
    </row>
    <row r="126" spans="1:65" s="12" customFormat="1" ht="25.9" customHeight="1">
      <c r="B126" s="188"/>
      <c r="C126" s="189"/>
      <c r="D126" s="190" t="s">
        <v>77</v>
      </c>
      <c r="E126" s="191" t="s">
        <v>643</v>
      </c>
      <c r="F126" s="191" t="s">
        <v>644</v>
      </c>
      <c r="G126" s="189"/>
      <c r="H126" s="189"/>
      <c r="I126" s="192"/>
      <c r="J126" s="193">
        <f>BK126</f>
        <v>0</v>
      </c>
      <c r="K126" s="189"/>
      <c r="L126" s="194"/>
      <c r="M126" s="195"/>
      <c r="N126" s="196"/>
      <c r="O126" s="196"/>
      <c r="P126" s="197">
        <f>P127+P146+P171+P228+P248+P295+P304+P306</f>
        <v>0</v>
      </c>
      <c r="Q126" s="196"/>
      <c r="R126" s="197">
        <f>R127+R146+R171+R228+R248+R295+R304+R306</f>
        <v>1.4620552000000002</v>
      </c>
      <c r="S126" s="196"/>
      <c r="T126" s="198">
        <f>T127+T146+T171+T228+T248+T295+T304+T306</f>
        <v>0</v>
      </c>
      <c r="AR126" s="199" t="s">
        <v>88</v>
      </c>
      <c r="AT126" s="200" t="s">
        <v>77</v>
      </c>
      <c r="AU126" s="200" t="s">
        <v>78</v>
      </c>
      <c r="AY126" s="199" t="s">
        <v>164</v>
      </c>
      <c r="BK126" s="201">
        <f>BK127+BK146+BK171+BK228+BK248+BK295+BK304+BK306</f>
        <v>0</v>
      </c>
    </row>
    <row r="127" spans="1:65" s="12" customFormat="1" ht="22.9" customHeight="1">
      <c r="B127" s="188"/>
      <c r="C127" s="189"/>
      <c r="D127" s="190" t="s">
        <v>77</v>
      </c>
      <c r="E127" s="202" t="s">
        <v>730</v>
      </c>
      <c r="F127" s="202" t="s">
        <v>731</v>
      </c>
      <c r="G127" s="189"/>
      <c r="H127" s="189"/>
      <c r="I127" s="192"/>
      <c r="J127" s="203">
        <f>BK127</f>
        <v>0</v>
      </c>
      <c r="K127" s="189"/>
      <c r="L127" s="194"/>
      <c r="M127" s="195"/>
      <c r="N127" s="196"/>
      <c r="O127" s="196"/>
      <c r="P127" s="197">
        <f>SUM(P128:P145)</f>
        <v>0</v>
      </c>
      <c r="Q127" s="196"/>
      <c r="R127" s="197">
        <f>SUM(R128:R145)</f>
        <v>0.15102000000000002</v>
      </c>
      <c r="S127" s="196"/>
      <c r="T127" s="198">
        <f>SUM(T128:T145)</f>
        <v>0</v>
      </c>
      <c r="AR127" s="199" t="s">
        <v>88</v>
      </c>
      <c r="AT127" s="200" t="s">
        <v>77</v>
      </c>
      <c r="AU127" s="200" t="s">
        <v>86</v>
      </c>
      <c r="AY127" s="199" t="s">
        <v>164</v>
      </c>
      <c r="BK127" s="201">
        <f>SUM(BK128:BK145)</f>
        <v>0</v>
      </c>
    </row>
    <row r="128" spans="1:65" s="2" customFormat="1" ht="60" customHeight="1">
      <c r="A128" s="35"/>
      <c r="B128" s="36"/>
      <c r="C128" s="204" t="s">
        <v>86</v>
      </c>
      <c r="D128" s="204" t="s">
        <v>166</v>
      </c>
      <c r="E128" s="205" t="s">
        <v>1480</v>
      </c>
      <c r="F128" s="206" t="s">
        <v>1481</v>
      </c>
      <c r="G128" s="207" t="s">
        <v>262</v>
      </c>
      <c r="H128" s="208">
        <v>330</v>
      </c>
      <c r="I128" s="209"/>
      <c r="J128" s="210">
        <f>ROUND(I128*H128,2)</f>
        <v>0</v>
      </c>
      <c r="K128" s="206" t="s">
        <v>170</v>
      </c>
      <c r="L128" s="40"/>
      <c r="M128" s="211" t="s">
        <v>1</v>
      </c>
      <c r="N128" s="212" t="s">
        <v>43</v>
      </c>
      <c r="O128" s="72"/>
      <c r="P128" s="213">
        <f>O128*H128</f>
        <v>0</v>
      </c>
      <c r="Q128" s="213">
        <v>0</v>
      </c>
      <c r="R128" s="213">
        <f>Q128*H128</f>
        <v>0</v>
      </c>
      <c r="S128" s="213">
        <v>0</v>
      </c>
      <c r="T128" s="214">
        <f>S128*H128</f>
        <v>0</v>
      </c>
      <c r="U128" s="35"/>
      <c r="V128" s="35"/>
      <c r="W128" s="35"/>
      <c r="X128" s="35"/>
      <c r="Y128" s="35"/>
      <c r="Z128" s="35"/>
      <c r="AA128" s="35"/>
      <c r="AB128" s="35"/>
      <c r="AC128" s="35"/>
      <c r="AD128" s="35"/>
      <c r="AE128" s="35"/>
      <c r="AR128" s="215" t="s">
        <v>269</v>
      </c>
      <c r="AT128" s="215" t="s">
        <v>166</v>
      </c>
      <c r="AU128" s="215" t="s">
        <v>88</v>
      </c>
      <c r="AY128" s="18" t="s">
        <v>164</v>
      </c>
      <c r="BE128" s="216">
        <f>IF(N128="základní",J128,0)</f>
        <v>0</v>
      </c>
      <c r="BF128" s="216">
        <f>IF(N128="snížená",J128,0)</f>
        <v>0</v>
      </c>
      <c r="BG128" s="216">
        <f>IF(N128="zákl. přenesená",J128,0)</f>
        <v>0</v>
      </c>
      <c r="BH128" s="216">
        <f>IF(N128="sníž. přenesená",J128,0)</f>
        <v>0</v>
      </c>
      <c r="BI128" s="216">
        <f>IF(N128="nulová",J128,0)</f>
        <v>0</v>
      </c>
      <c r="BJ128" s="18" t="s">
        <v>86</v>
      </c>
      <c r="BK128" s="216">
        <f>ROUND(I128*H128,2)</f>
        <v>0</v>
      </c>
      <c r="BL128" s="18" t="s">
        <v>269</v>
      </c>
      <c r="BM128" s="215" t="s">
        <v>1482</v>
      </c>
    </row>
    <row r="129" spans="1:65" s="2" customFormat="1" ht="97.5">
      <c r="A129" s="35"/>
      <c r="B129" s="36"/>
      <c r="C129" s="37"/>
      <c r="D129" s="217" t="s">
        <v>173</v>
      </c>
      <c r="E129" s="37"/>
      <c r="F129" s="218" t="s">
        <v>1483</v>
      </c>
      <c r="G129" s="37"/>
      <c r="H129" s="37"/>
      <c r="I129" s="116"/>
      <c r="J129" s="37"/>
      <c r="K129" s="37"/>
      <c r="L129" s="40"/>
      <c r="M129" s="219"/>
      <c r="N129" s="220"/>
      <c r="O129" s="72"/>
      <c r="P129" s="72"/>
      <c r="Q129" s="72"/>
      <c r="R129" s="72"/>
      <c r="S129" s="72"/>
      <c r="T129" s="73"/>
      <c r="U129" s="35"/>
      <c r="V129" s="35"/>
      <c r="W129" s="35"/>
      <c r="X129" s="35"/>
      <c r="Y129" s="35"/>
      <c r="Z129" s="35"/>
      <c r="AA129" s="35"/>
      <c r="AB129" s="35"/>
      <c r="AC129" s="35"/>
      <c r="AD129" s="35"/>
      <c r="AE129" s="35"/>
      <c r="AT129" s="18" t="s">
        <v>173</v>
      </c>
      <c r="AU129" s="18" t="s">
        <v>88</v>
      </c>
    </row>
    <row r="130" spans="1:65" s="13" customFormat="1" ht="11.25">
      <c r="B130" s="221"/>
      <c r="C130" s="222"/>
      <c r="D130" s="217" t="s">
        <v>175</v>
      </c>
      <c r="E130" s="223" t="s">
        <v>1</v>
      </c>
      <c r="F130" s="224" t="s">
        <v>1484</v>
      </c>
      <c r="G130" s="222"/>
      <c r="H130" s="225">
        <v>330</v>
      </c>
      <c r="I130" s="226"/>
      <c r="J130" s="222"/>
      <c r="K130" s="222"/>
      <c r="L130" s="227"/>
      <c r="M130" s="228"/>
      <c r="N130" s="229"/>
      <c r="O130" s="229"/>
      <c r="P130" s="229"/>
      <c r="Q130" s="229"/>
      <c r="R130" s="229"/>
      <c r="S130" s="229"/>
      <c r="T130" s="230"/>
      <c r="AT130" s="231" t="s">
        <v>175</v>
      </c>
      <c r="AU130" s="231" t="s">
        <v>88</v>
      </c>
      <c r="AV130" s="13" t="s">
        <v>88</v>
      </c>
      <c r="AW130" s="13" t="s">
        <v>33</v>
      </c>
      <c r="AX130" s="13" t="s">
        <v>86</v>
      </c>
      <c r="AY130" s="231" t="s">
        <v>164</v>
      </c>
    </row>
    <row r="131" spans="1:65" s="2" customFormat="1" ht="24" customHeight="1">
      <c r="A131" s="35"/>
      <c r="B131" s="36"/>
      <c r="C131" s="265" t="s">
        <v>88</v>
      </c>
      <c r="D131" s="265" t="s">
        <v>420</v>
      </c>
      <c r="E131" s="266" t="s">
        <v>1485</v>
      </c>
      <c r="F131" s="267" t="s">
        <v>1486</v>
      </c>
      <c r="G131" s="268" t="s">
        <v>262</v>
      </c>
      <c r="H131" s="269">
        <v>12</v>
      </c>
      <c r="I131" s="270"/>
      <c r="J131" s="271">
        <f t="shared" ref="J131:J142" si="0">ROUND(I131*H131,2)</f>
        <v>0</v>
      </c>
      <c r="K131" s="267" t="s">
        <v>170</v>
      </c>
      <c r="L131" s="272"/>
      <c r="M131" s="273" t="s">
        <v>1</v>
      </c>
      <c r="N131" s="274" t="s">
        <v>43</v>
      </c>
      <c r="O131" s="72"/>
      <c r="P131" s="213">
        <f t="shared" ref="P131:P142" si="1">O131*H131</f>
        <v>0</v>
      </c>
      <c r="Q131" s="213">
        <v>2.7E-4</v>
      </c>
      <c r="R131" s="213">
        <f t="shared" ref="R131:R142" si="2">Q131*H131</f>
        <v>3.2399999999999998E-3</v>
      </c>
      <c r="S131" s="213">
        <v>0</v>
      </c>
      <c r="T131" s="214">
        <f t="shared" ref="T131:T142" si="3">S131*H131</f>
        <v>0</v>
      </c>
      <c r="U131" s="35"/>
      <c r="V131" s="35"/>
      <c r="W131" s="35"/>
      <c r="X131" s="35"/>
      <c r="Y131" s="35"/>
      <c r="Z131" s="35"/>
      <c r="AA131" s="35"/>
      <c r="AB131" s="35"/>
      <c r="AC131" s="35"/>
      <c r="AD131" s="35"/>
      <c r="AE131" s="35"/>
      <c r="AR131" s="215" t="s">
        <v>381</v>
      </c>
      <c r="AT131" s="215" t="s">
        <v>420</v>
      </c>
      <c r="AU131" s="215" t="s">
        <v>88</v>
      </c>
      <c r="AY131" s="18" t="s">
        <v>164</v>
      </c>
      <c r="BE131" s="216">
        <f t="shared" ref="BE131:BE142" si="4">IF(N131="základní",J131,0)</f>
        <v>0</v>
      </c>
      <c r="BF131" s="216">
        <f t="shared" ref="BF131:BF142" si="5">IF(N131="snížená",J131,0)</f>
        <v>0</v>
      </c>
      <c r="BG131" s="216">
        <f t="shared" ref="BG131:BG142" si="6">IF(N131="zákl. přenesená",J131,0)</f>
        <v>0</v>
      </c>
      <c r="BH131" s="216">
        <f t="shared" ref="BH131:BH142" si="7">IF(N131="sníž. přenesená",J131,0)</f>
        <v>0</v>
      </c>
      <c r="BI131" s="216">
        <f t="shared" ref="BI131:BI142" si="8">IF(N131="nulová",J131,0)</f>
        <v>0</v>
      </c>
      <c r="BJ131" s="18" t="s">
        <v>86</v>
      </c>
      <c r="BK131" s="216">
        <f t="shared" ref="BK131:BK142" si="9">ROUND(I131*H131,2)</f>
        <v>0</v>
      </c>
      <c r="BL131" s="18" t="s">
        <v>269</v>
      </c>
      <c r="BM131" s="215" t="s">
        <v>1487</v>
      </c>
    </row>
    <row r="132" spans="1:65" s="2" customFormat="1" ht="24" customHeight="1">
      <c r="A132" s="35"/>
      <c r="B132" s="36"/>
      <c r="C132" s="265" t="s">
        <v>183</v>
      </c>
      <c r="D132" s="265" t="s">
        <v>420</v>
      </c>
      <c r="E132" s="266" t="s">
        <v>1488</v>
      </c>
      <c r="F132" s="267" t="s">
        <v>1489</v>
      </c>
      <c r="G132" s="268" t="s">
        <v>262</v>
      </c>
      <c r="H132" s="269">
        <v>12</v>
      </c>
      <c r="I132" s="270"/>
      <c r="J132" s="271">
        <f t="shared" si="0"/>
        <v>0</v>
      </c>
      <c r="K132" s="267" t="s">
        <v>170</v>
      </c>
      <c r="L132" s="272"/>
      <c r="M132" s="273" t="s">
        <v>1</v>
      </c>
      <c r="N132" s="274" t="s">
        <v>43</v>
      </c>
      <c r="O132" s="72"/>
      <c r="P132" s="213">
        <f t="shared" si="1"/>
        <v>0</v>
      </c>
      <c r="Q132" s="213">
        <v>5.4000000000000001E-4</v>
      </c>
      <c r="R132" s="213">
        <f t="shared" si="2"/>
        <v>6.4799999999999996E-3</v>
      </c>
      <c r="S132" s="213">
        <v>0</v>
      </c>
      <c r="T132" s="214">
        <f t="shared" si="3"/>
        <v>0</v>
      </c>
      <c r="U132" s="35"/>
      <c r="V132" s="35"/>
      <c r="W132" s="35"/>
      <c r="X132" s="35"/>
      <c r="Y132" s="35"/>
      <c r="Z132" s="35"/>
      <c r="AA132" s="35"/>
      <c r="AB132" s="35"/>
      <c r="AC132" s="35"/>
      <c r="AD132" s="35"/>
      <c r="AE132" s="35"/>
      <c r="AR132" s="215" t="s">
        <v>381</v>
      </c>
      <c r="AT132" s="215" t="s">
        <v>420</v>
      </c>
      <c r="AU132" s="215" t="s">
        <v>88</v>
      </c>
      <c r="AY132" s="18" t="s">
        <v>164</v>
      </c>
      <c r="BE132" s="216">
        <f t="shared" si="4"/>
        <v>0</v>
      </c>
      <c r="BF132" s="216">
        <f t="shared" si="5"/>
        <v>0</v>
      </c>
      <c r="BG132" s="216">
        <f t="shared" si="6"/>
        <v>0</v>
      </c>
      <c r="BH132" s="216">
        <f t="shared" si="7"/>
        <v>0</v>
      </c>
      <c r="BI132" s="216">
        <f t="shared" si="8"/>
        <v>0</v>
      </c>
      <c r="BJ132" s="18" t="s">
        <v>86</v>
      </c>
      <c r="BK132" s="216">
        <f t="shared" si="9"/>
        <v>0</v>
      </c>
      <c r="BL132" s="18" t="s">
        <v>269</v>
      </c>
      <c r="BM132" s="215" t="s">
        <v>1490</v>
      </c>
    </row>
    <row r="133" spans="1:65" s="2" customFormat="1" ht="24" customHeight="1">
      <c r="A133" s="35"/>
      <c r="B133" s="36"/>
      <c r="C133" s="265" t="s">
        <v>171</v>
      </c>
      <c r="D133" s="265" t="s">
        <v>420</v>
      </c>
      <c r="E133" s="266" t="s">
        <v>1491</v>
      </c>
      <c r="F133" s="267" t="s">
        <v>1492</v>
      </c>
      <c r="G133" s="268" t="s">
        <v>262</v>
      </c>
      <c r="H133" s="269">
        <v>38</v>
      </c>
      <c r="I133" s="270"/>
      <c r="J133" s="271">
        <f t="shared" si="0"/>
        <v>0</v>
      </c>
      <c r="K133" s="267" t="s">
        <v>170</v>
      </c>
      <c r="L133" s="272"/>
      <c r="M133" s="273" t="s">
        <v>1</v>
      </c>
      <c r="N133" s="274" t="s">
        <v>43</v>
      </c>
      <c r="O133" s="72"/>
      <c r="P133" s="213">
        <f t="shared" si="1"/>
        <v>0</v>
      </c>
      <c r="Q133" s="213">
        <v>2.9E-4</v>
      </c>
      <c r="R133" s="213">
        <f t="shared" si="2"/>
        <v>1.102E-2</v>
      </c>
      <c r="S133" s="213">
        <v>0</v>
      </c>
      <c r="T133" s="214">
        <f t="shared" si="3"/>
        <v>0</v>
      </c>
      <c r="U133" s="35"/>
      <c r="V133" s="35"/>
      <c r="W133" s="35"/>
      <c r="X133" s="35"/>
      <c r="Y133" s="35"/>
      <c r="Z133" s="35"/>
      <c r="AA133" s="35"/>
      <c r="AB133" s="35"/>
      <c r="AC133" s="35"/>
      <c r="AD133" s="35"/>
      <c r="AE133" s="35"/>
      <c r="AR133" s="215" t="s">
        <v>381</v>
      </c>
      <c r="AT133" s="215" t="s">
        <v>420</v>
      </c>
      <c r="AU133" s="215" t="s">
        <v>88</v>
      </c>
      <c r="AY133" s="18" t="s">
        <v>164</v>
      </c>
      <c r="BE133" s="216">
        <f t="shared" si="4"/>
        <v>0</v>
      </c>
      <c r="BF133" s="216">
        <f t="shared" si="5"/>
        <v>0</v>
      </c>
      <c r="BG133" s="216">
        <f t="shared" si="6"/>
        <v>0</v>
      </c>
      <c r="BH133" s="216">
        <f t="shared" si="7"/>
        <v>0</v>
      </c>
      <c r="BI133" s="216">
        <f t="shared" si="8"/>
        <v>0</v>
      </c>
      <c r="BJ133" s="18" t="s">
        <v>86</v>
      </c>
      <c r="BK133" s="216">
        <f t="shared" si="9"/>
        <v>0</v>
      </c>
      <c r="BL133" s="18" t="s">
        <v>269</v>
      </c>
      <c r="BM133" s="215" t="s">
        <v>1493</v>
      </c>
    </row>
    <row r="134" spans="1:65" s="2" customFormat="1" ht="24" customHeight="1">
      <c r="A134" s="35"/>
      <c r="B134" s="36"/>
      <c r="C134" s="265" t="s">
        <v>195</v>
      </c>
      <c r="D134" s="265" t="s">
        <v>420</v>
      </c>
      <c r="E134" s="266" t="s">
        <v>1494</v>
      </c>
      <c r="F134" s="267" t="s">
        <v>1495</v>
      </c>
      <c r="G134" s="268" t="s">
        <v>262</v>
      </c>
      <c r="H134" s="269">
        <v>59</v>
      </c>
      <c r="I134" s="270"/>
      <c r="J134" s="271">
        <f t="shared" si="0"/>
        <v>0</v>
      </c>
      <c r="K134" s="267" t="s">
        <v>170</v>
      </c>
      <c r="L134" s="272"/>
      <c r="M134" s="273" t="s">
        <v>1</v>
      </c>
      <c r="N134" s="274" t="s">
        <v>43</v>
      </c>
      <c r="O134" s="72"/>
      <c r="P134" s="213">
        <f t="shared" si="1"/>
        <v>0</v>
      </c>
      <c r="Q134" s="213">
        <v>2.9E-4</v>
      </c>
      <c r="R134" s="213">
        <f t="shared" si="2"/>
        <v>1.711E-2</v>
      </c>
      <c r="S134" s="213">
        <v>0</v>
      </c>
      <c r="T134" s="214">
        <f t="shared" si="3"/>
        <v>0</v>
      </c>
      <c r="U134" s="35"/>
      <c r="V134" s="35"/>
      <c r="W134" s="35"/>
      <c r="X134" s="35"/>
      <c r="Y134" s="35"/>
      <c r="Z134" s="35"/>
      <c r="AA134" s="35"/>
      <c r="AB134" s="35"/>
      <c r="AC134" s="35"/>
      <c r="AD134" s="35"/>
      <c r="AE134" s="35"/>
      <c r="AR134" s="215" t="s">
        <v>381</v>
      </c>
      <c r="AT134" s="215" t="s">
        <v>420</v>
      </c>
      <c r="AU134" s="215" t="s">
        <v>88</v>
      </c>
      <c r="AY134" s="18" t="s">
        <v>164</v>
      </c>
      <c r="BE134" s="216">
        <f t="shared" si="4"/>
        <v>0</v>
      </c>
      <c r="BF134" s="216">
        <f t="shared" si="5"/>
        <v>0</v>
      </c>
      <c r="BG134" s="216">
        <f t="shared" si="6"/>
        <v>0</v>
      </c>
      <c r="BH134" s="216">
        <f t="shared" si="7"/>
        <v>0</v>
      </c>
      <c r="BI134" s="216">
        <f t="shared" si="8"/>
        <v>0</v>
      </c>
      <c r="BJ134" s="18" t="s">
        <v>86</v>
      </c>
      <c r="BK134" s="216">
        <f t="shared" si="9"/>
        <v>0</v>
      </c>
      <c r="BL134" s="18" t="s">
        <v>269</v>
      </c>
      <c r="BM134" s="215" t="s">
        <v>1496</v>
      </c>
    </row>
    <row r="135" spans="1:65" s="2" customFormat="1" ht="24" customHeight="1">
      <c r="A135" s="35"/>
      <c r="B135" s="36"/>
      <c r="C135" s="265" t="s">
        <v>199</v>
      </c>
      <c r="D135" s="265" t="s">
        <v>420</v>
      </c>
      <c r="E135" s="266" t="s">
        <v>1497</v>
      </c>
      <c r="F135" s="267" t="s">
        <v>1498</v>
      </c>
      <c r="G135" s="268" t="s">
        <v>262</v>
      </c>
      <c r="H135" s="269">
        <v>35</v>
      </c>
      <c r="I135" s="270"/>
      <c r="J135" s="271">
        <f t="shared" si="0"/>
        <v>0</v>
      </c>
      <c r="K135" s="267" t="s">
        <v>170</v>
      </c>
      <c r="L135" s="272"/>
      <c r="M135" s="273" t="s">
        <v>1</v>
      </c>
      <c r="N135" s="274" t="s">
        <v>43</v>
      </c>
      <c r="O135" s="72"/>
      <c r="P135" s="213">
        <f t="shared" si="1"/>
        <v>0</v>
      </c>
      <c r="Q135" s="213">
        <v>3.2000000000000003E-4</v>
      </c>
      <c r="R135" s="213">
        <f t="shared" si="2"/>
        <v>1.1200000000000002E-2</v>
      </c>
      <c r="S135" s="213">
        <v>0</v>
      </c>
      <c r="T135" s="214">
        <f t="shared" si="3"/>
        <v>0</v>
      </c>
      <c r="U135" s="35"/>
      <c r="V135" s="35"/>
      <c r="W135" s="35"/>
      <c r="X135" s="35"/>
      <c r="Y135" s="35"/>
      <c r="Z135" s="35"/>
      <c r="AA135" s="35"/>
      <c r="AB135" s="35"/>
      <c r="AC135" s="35"/>
      <c r="AD135" s="35"/>
      <c r="AE135" s="35"/>
      <c r="AR135" s="215" t="s">
        <v>381</v>
      </c>
      <c r="AT135" s="215" t="s">
        <v>420</v>
      </c>
      <c r="AU135" s="215" t="s">
        <v>88</v>
      </c>
      <c r="AY135" s="18" t="s">
        <v>164</v>
      </c>
      <c r="BE135" s="216">
        <f t="shared" si="4"/>
        <v>0</v>
      </c>
      <c r="BF135" s="216">
        <f t="shared" si="5"/>
        <v>0</v>
      </c>
      <c r="BG135" s="216">
        <f t="shared" si="6"/>
        <v>0</v>
      </c>
      <c r="BH135" s="216">
        <f t="shared" si="7"/>
        <v>0</v>
      </c>
      <c r="BI135" s="216">
        <f t="shared" si="8"/>
        <v>0</v>
      </c>
      <c r="BJ135" s="18" t="s">
        <v>86</v>
      </c>
      <c r="BK135" s="216">
        <f t="shared" si="9"/>
        <v>0</v>
      </c>
      <c r="BL135" s="18" t="s">
        <v>269</v>
      </c>
      <c r="BM135" s="215" t="s">
        <v>1499</v>
      </c>
    </row>
    <row r="136" spans="1:65" s="2" customFormat="1" ht="24" customHeight="1">
      <c r="A136" s="35"/>
      <c r="B136" s="36"/>
      <c r="C136" s="265" t="s">
        <v>208</v>
      </c>
      <c r="D136" s="265" t="s">
        <v>420</v>
      </c>
      <c r="E136" s="266" t="s">
        <v>1500</v>
      </c>
      <c r="F136" s="267" t="s">
        <v>1501</v>
      </c>
      <c r="G136" s="268" t="s">
        <v>262</v>
      </c>
      <c r="H136" s="269">
        <v>53</v>
      </c>
      <c r="I136" s="270"/>
      <c r="J136" s="271">
        <f t="shared" si="0"/>
        <v>0</v>
      </c>
      <c r="K136" s="267" t="s">
        <v>170</v>
      </c>
      <c r="L136" s="272"/>
      <c r="M136" s="273" t="s">
        <v>1</v>
      </c>
      <c r="N136" s="274" t="s">
        <v>43</v>
      </c>
      <c r="O136" s="72"/>
      <c r="P136" s="213">
        <f t="shared" si="1"/>
        <v>0</v>
      </c>
      <c r="Q136" s="213">
        <v>6.4999999999999997E-4</v>
      </c>
      <c r="R136" s="213">
        <f t="shared" si="2"/>
        <v>3.4450000000000001E-2</v>
      </c>
      <c r="S136" s="213">
        <v>0</v>
      </c>
      <c r="T136" s="214">
        <f t="shared" si="3"/>
        <v>0</v>
      </c>
      <c r="U136" s="35"/>
      <c r="V136" s="35"/>
      <c r="W136" s="35"/>
      <c r="X136" s="35"/>
      <c r="Y136" s="35"/>
      <c r="Z136" s="35"/>
      <c r="AA136" s="35"/>
      <c r="AB136" s="35"/>
      <c r="AC136" s="35"/>
      <c r="AD136" s="35"/>
      <c r="AE136" s="35"/>
      <c r="AR136" s="215" t="s">
        <v>381</v>
      </c>
      <c r="AT136" s="215" t="s">
        <v>420</v>
      </c>
      <c r="AU136" s="215" t="s">
        <v>88</v>
      </c>
      <c r="AY136" s="18" t="s">
        <v>164</v>
      </c>
      <c r="BE136" s="216">
        <f t="shared" si="4"/>
        <v>0</v>
      </c>
      <c r="BF136" s="216">
        <f t="shared" si="5"/>
        <v>0</v>
      </c>
      <c r="BG136" s="216">
        <f t="shared" si="6"/>
        <v>0</v>
      </c>
      <c r="BH136" s="216">
        <f t="shared" si="7"/>
        <v>0</v>
      </c>
      <c r="BI136" s="216">
        <f t="shared" si="8"/>
        <v>0</v>
      </c>
      <c r="BJ136" s="18" t="s">
        <v>86</v>
      </c>
      <c r="BK136" s="216">
        <f t="shared" si="9"/>
        <v>0</v>
      </c>
      <c r="BL136" s="18" t="s">
        <v>269</v>
      </c>
      <c r="BM136" s="215" t="s">
        <v>1502</v>
      </c>
    </row>
    <row r="137" spans="1:65" s="2" customFormat="1" ht="24" customHeight="1">
      <c r="A137" s="35"/>
      <c r="B137" s="36"/>
      <c r="C137" s="265" t="s">
        <v>213</v>
      </c>
      <c r="D137" s="265" t="s">
        <v>420</v>
      </c>
      <c r="E137" s="266" t="s">
        <v>1503</v>
      </c>
      <c r="F137" s="267" t="s">
        <v>1504</v>
      </c>
      <c r="G137" s="268" t="s">
        <v>262</v>
      </c>
      <c r="H137" s="269">
        <v>42</v>
      </c>
      <c r="I137" s="270"/>
      <c r="J137" s="271">
        <f t="shared" si="0"/>
        <v>0</v>
      </c>
      <c r="K137" s="267" t="s">
        <v>170</v>
      </c>
      <c r="L137" s="272"/>
      <c r="M137" s="273" t="s">
        <v>1</v>
      </c>
      <c r="N137" s="274" t="s">
        <v>43</v>
      </c>
      <c r="O137" s="72"/>
      <c r="P137" s="213">
        <f t="shared" si="1"/>
        <v>0</v>
      </c>
      <c r="Q137" s="213">
        <v>3.6999999999999999E-4</v>
      </c>
      <c r="R137" s="213">
        <f t="shared" si="2"/>
        <v>1.554E-2</v>
      </c>
      <c r="S137" s="213">
        <v>0</v>
      </c>
      <c r="T137" s="214">
        <f t="shared" si="3"/>
        <v>0</v>
      </c>
      <c r="U137" s="35"/>
      <c r="V137" s="35"/>
      <c r="W137" s="35"/>
      <c r="X137" s="35"/>
      <c r="Y137" s="35"/>
      <c r="Z137" s="35"/>
      <c r="AA137" s="35"/>
      <c r="AB137" s="35"/>
      <c r="AC137" s="35"/>
      <c r="AD137" s="35"/>
      <c r="AE137" s="35"/>
      <c r="AR137" s="215" t="s">
        <v>381</v>
      </c>
      <c r="AT137" s="215" t="s">
        <v>420</v>
      </c>
      <c r="AU137" s="215" t="s">
        <v>88</v>
      </c>
      <c r="AY137" s="18" t="s">
        <v>164</v>
      </c>
      <c r="BE137" s="216">
        <f t="shared" si="4"/>
        <v>0</v>
      </c>
      <c r="BF137" s="216">
        <f t="shared" si="5"/>
        <v>0</v>
      </c>
      <c r="BG137" s="216">
        <f t="shared" si="6"/>
        <v>0</v>
      </c>
      <c r="BH137" s="216">
        <f t="shared" si="7"/>
        <v>0</v>
      </c>
      <c r="BI137" s="216">
        <f t="shared" si="8"/>
        <v>0</v>
      </c>
      <c r="BJ137" s="18" t="s">
        <v>86</v>
      </c>
      <c r="BK137" s="216">
        <f t="shared" si="9"/>
        <v>0</v>
      </c>
      <c r="BL137" s="18" t="s">
        <v>269</v>
      </c>
      <c r="BM137" s="215" t="s">
        <v>1505</v>
      </c>
    </row>
    <row r="138" spans="1:65" s="2" customFormat="1" ht="24" customHeight="1">
      <c r="A138" s="35"/>
      <c r="B138" s="36"/>
      <c r="C138" s="265" t="s">
        <v>220</v>
      </c>
      <c r="D138" s="265" t="s">
        <v>420</v>
      </c>
      <c r="E138" s="266" t="s">
        <v>1506</v>
      </c>
      <c r="F138" s="267" t="s">
        <v>1507</v>
      </c>
      <c r="G138" s="268" t="s">
        <v>262</v>
      </c>
      <c r="H138" s="269">
        <v>44</v>
      </c>
      <c r="I138" s="270"/>
      <c r="J138" s="271">
        <f t="shared" si="0"/>
        <v>0</v>
      </c>
      <c r="K138" s="267" t="s">
        <v>170</v>
      </c>
      <c r="L138" s="272"/>
      <c r="M138" s="273" t="s">
        <v>1</v>
      </c>
      <c r="N138" s="274" t="s">
        <v>43</v>
      </c>
      <c r="O138" s="72"/>
      <c r="P138" s="213">
        <f t="shared" si="1"/>
        <v>0</v>
      </c>
      <c r="Q138" s="213">
        <v>7.2000000000000005E-4</v>
      </c>
      <c r="R138" s="213">
        <f t="shared" si="2"/>
        <v>3.168E-2</v>
      </c>
      <c r="S138" s="213">
        <v>0</v>
      </c>
      <c r="T138" s="214">
        <f t="shared" si="3"/>
        <v>0</v>
      </c>
      <c r="U138" s="35"/>
      <c r="V138" s="35"/>
      <c r="W138" s="35"/>
      <c r="X138" s="35"/>
      <c r="Y138" s="35"/>
      <c r="Z138" s="35"/>
      <c r="AA138" s="35"/>
      <c r="AB138" s="35"/>
      <c r="AC138" s="35"/>
      <c r="AD138" s="35"/>
      <c r="AE138" s="35"/>
      <c r="AR138" s="215" t="s">
        <v>381</v>
      </c>
      <c r="AT138" s="215" t="s">
        <v>420</v>
      </c>
      <c r="AU138" s="215" t="s">
        <v>88</v>
      </c>
      <c r="AY138" s="18" t="s">
        <v>164</v>
      </c>
      <c r="BE138" s="216">
        <f t="shared" si="4"/>
        <v>0</v>
      </c>
      <c r="BF138" s="216">
        <f t="shared" si="5"/>
        <v>0</v>
      </c>
      <c r="BG138" s="216">
        <f t="shared" si="6"/>
        <v>0</v>
      </c>
      <c r="BH138" s="216">
        <f t="shared" si="7"/>
        <v>0</v>
      </c>
      <c r="BI138" s="216">
        <f t="shared" si="8"/>
        <v>0</v>
      </c>
      <c r="BJ138" s="18" t="s">
        <v>86</v>
      </c>
      <c r="BK138" s="216">
        <f t="shared" si="9"/>
        <v>0</v>
      </c>
      <c r="BL138" s="18" t="s">
        <v>269</v>
      </c>
      <c r="BM138" s="215" t="s">
        <v>1508</v>
      </c>
    </row>
    <row r="139" spans="1:65" s="2" customFormat="1" ht="24" customHeight="1">
      <c r="A139" s="35"/>
      <c r="B139" s="36"/>
      <c r="C139" s="265" t="s">
        <v>226</v>
      </c>
      <c r="D139" s="265" t="s">
        <v>420</v>
      </c>
      <c r="E139" s="266" t="s">
        <v>1509</v>
      </c>
      <c r="F139" s="267" t="s">
        <v>1510</v>
      </c>
      <c r="G139" s="268" t="s">
        <v>262</v>
      </c>
      <c r="H139" s="269">
        <v>10</v>
      </c>
      <c r="I139" s="270"/>
      <c r="J139" s="271">
        <f t="shared" si="0"/>
        <v>0</v>
      </c>
      <c r="K139" s="267" t="s">
        <v>170</v>
      </c>
      <c r="L139" s="272"/>
      <c r="M139" s="273" t="s">
        <v>1</v>
      </c>
      <c r="N139" s="274" t="s">
        <v>43</v>
      </c>
      <c r="O139" s="72"/>
      <c r="P139" s="213">
        <f t="shared" si="1"/>
        <v>0</v>
      </c>
      <c r="Q139" s="213">
        <v>4.4999999999999999E-4</v>
      </c>
      <c r="R139" s="213">
        <f t="shared" si="2"/>
        <v>4.4999999999999997E-3</v>
      </c>
      <c r="S139" s="213">
        <v>0</v>
      </c>
      <c r="T139" s="214">
        <f t="shared" si="3"/>
        <v>0</v>
      </c>
      <c r="U139" s="35"/>
      <c r="V139" s="35"/>
      <c r="W139" s="35"/>
      <c r="X139" s="35"/>
      <c r="Y139" s="35"/>
      <c r="Z139" s="35"/>
      <c r="AA139" s="35"/>
      <c r="AB139" s="35"/>
      <c r="AC139" s="35"/>
      <c r="AD139" s="35"/>
      <c r="AE139" s="35"/>
      <c r="AR139" s="215" t="s">
        <v>381</v>
      </c>
      <c r="AT139" s="215" t="s">
        <v>420</v>
      </c>
      <c r="AU139" s="215" t="s">
        <v>88</v>
      </c>
      <c r="AY139" s="18" t="s">
        <v>164</v>
      </c>
      <c r="BE139" s="216">
        <f t="shared" si="4"/>
        <v>0</v>
      </c>
      <c r="BF139" s="216">
        <f t="shared" si="5"/>
        <v>0</v>
      </c>
      <c r="BG139" s="216">
        <f t="shared" si="6"/>
        <v>0</v>
      </c>
      <c r="BH139" s="216">
        <f t="shared" si="7"/>
        <v>0</v>
      </c>
      <c r="BI139" s="216">
        <f t="shared" si="8"/>
        <v>0</v>
      </c>
      <c r="BJ139" s="18" t="s">
        <v>86</v>
      </c>
      <c r="BK139" s="216">
        <f t="shared" si="9"/>
        <v>0</v>
      </c>
      <c r="BL139" s="18" t="s">
        <v>269</v>
      </c>
      <c r="BM139" s="215" t="s">
        <v>1511</v>
      </c>
    </row>
    <row r="140" spans="1:65" s="2" customFormat="1" ht="24" customHeight="1">
      <c r="A140" s="35"/>
      <c r="B140" s="36"/>
      <c r="C140" s="265" t="s">
        <v>235</v>
      </c>
      <c r="D140" s="265" t="s">
        <v>420</v>
      </c>
      <c r="E140" s="266" t="s">
        <v>1512</v>
      </c>
      <c r="F140" s="267" t="s">
        <v>1513</v>
      </c>
      <c r="G140" s="268" t="s">
        <v>262</v>
      </c>
      <c r="H140" s="269">
        <v>10</v>
      </c>
      <c r="I140" s="270"/>
      <c r="J140" s="271">
        <f t="shared" si="0"/>
        <v>0</v>
      </c>
      <c r="K140" s="267" t="s">
        <v>170</v>
      </c>
      <c r="L140" s="272"/>
      <c r="M140" s="273" t="s">
        <v>1</v>
      </c>
      <c r="N140" s="274" t="s">
        <v>43</v>
      </c>
      <c r="O140" s="72"/>
      <c r="P140" s="213">
        <f t="shared" si="1"/>
        <v>0</v>
      </c>
      <c r="Q140" s="213">
        <v>8.3000000000000001E-4</v>
      </c>
      <c r="R140" s="213">
        <f t="shared" si="2"/>
        <v>8.3000000000000001E-3</v>
      </c>
      <c r="S140" s="213">
        <v>0</v>
      </c>
      <c r="T140" s="214">
        <f t="shared" si="3"/>
        <v>0</v>
      </c>
      <c r="U140" s="35"/>
      <c r="V140" s="35"/>
      <c r="W140" s="35"/>
      <c r="X140" s="35"/>
      <c r="Y140" s="35"/>
      <c r="Z140" s="35"/>
      <c r="AA140" s="35"/>
      <c r="AB140" s="35"/>
      <c r="AC140" s="35"/>
      <c r="AD140" s="35"/>
      <c r="AE140" s="35"/>
      <c r="AR140" s="215" t="s">
        <v>381</v>
      </c>
      <c r="AT140" s="215" t="s">
        <v>420</v>
      </c>
      <c r="AU140" s="215" t="s">
        <v>88</v>
      </c>
      <c r="AY140" s="18" t="s">
        <v>164</v>
      </c>
      <c r="BE140" s="216">
        <f t="shared" si="4"/>
        <v>0</v>
      </c>
      <c r="BF140" s="216">
        <f t="shared" si="5"/>
        <v>0</v>
      </c>
      <c r="BG140" s="216">
        <f t="shared" si="6"/>
        <v>0</v>
      </c>
      <c r="BH140" s="216">
        <f t="shared" si="7"/>
        <v>0</v>
      </c>
      <c r="BI140" s="216">
        <f t="shared" si="8"/>
        <v>0</v>
      </c>
      <c r="BJ140" s="18" t="s">
        <v>86</v>
      </c>
      <c r="BK140" s="216">
        <f t="shared" si="9"/>
        <v>0</v>
      </c>
      <c r="BL140" s="18" t="s">
        <v>269</v>
      </c>
      <c r="BM140" s="215" t="s">
        <v>1514</v>
      </c>
    </row>
    <row r="141" spans="1:65" s="2" customFormat="1" ht="24" customHeight="1">
      <c r="A141" s="35"/>
      <c r="B141" s="36"/>
      <c r="C141" s="265" t="s">
        <v>240</v>
      </c>
      <c r="D141" s="265" t="s">
        <v>420</v>
      </c>
      <c r="E141" s="266" t="s">
        <v>1515</v>
      </c>
      <c r="F141" s="267" t="s">
        <v>1516</v>
      </c>
      <c r="G141" s="268" t="s">
        <v>262</v>
      </c>
      <c r="H141" s="269">
        <v>15</v>
      </c>
      <c r="I141" s="270"/>
      <c r="J141" s="271">
        <f t="shared" si="0"/>
        <v>0</v>
      </c>
      <c r="K141" s="267" t="s">
        <v>170</v>
      </c>
      <c r="L141" s="272"/>
      <c r="M141" s="273" t="s">
        <v>1</v>
      </c>
      <c r="N141" s="274" t="s">
        <v>43</v>
      </c>
      <c r="O141" s="72"/>
      <c r="P141" s="213">
        <f t="shared" si="1"/>
        <v>0</v>
      </c>
      <c r="Q141" s="213">
        <v>5.0000000000000001E-4</v>
      </c>
      <c r="R141" s="213">
        <f t="shared" si="2"/>
        <v>7.4999999999999997E-3</v>
      </c>
      <c r="S141" s="213">
        <v>0</v>
      </c>
      <c r="T141" s="214">
        <f t="shared" si="3"/>
        <v>0</v>
      </c>
      <c r="U141" s="35"/>
      <c r="V141" s="35"/>
      <c r="W141" s="35"/>
      <c r="X141" s="35"/>
      <c r="Y141" s="35"/>
      <c r="Z141" s="35"/>
      <c r="AA141" s="35"/>
      <c r="AB141" s="35"/>
      <c r="AC141" s="35"/>
      <c r="AD141" s="35"/>
      <c r="AE141" s="35"/>
      <c r="AR141" s="215" t="s">
        <v>381</v>
      </c>
      <c r="AT141" s="215" t="s">
        <v>420</v>
      </c>
      <c r="AU141" s="215" t="s">
        <v>88</v>
      </c>
      <c r="AY141" s="18" t="s">
        <v>164</v>
      </c>
      <c r="BE141" s="216">
        <f t="shared" si="4"/>
        <v>0</v>
      </c>
      <c r="BF141" s="216">
        <f t="shared" si="5"/>
        <v>0</v>
      </c>
      <c r="BG141" s="216">
        <f t="shared" si="6"/>
        <v>0</v>
      </c>
      <c r="BH141" s="216">
        <f t="shared" si="7"/>
        <v>0</v>
      </c>
      <c r="BI141" s="216">
        <f t="shared" si="8"/>
        <v>0</v>
      </c>
      <c r="BJ141" s="18" t="s">
        <v>86</v>
      </c>
      <c r="BK141" s="216">
        <f t="shared" si="9"/>
        <v>0</v>
      </c>
      <c r="BL141" s="18" t="s">
        <v>269</v>
      </c>
      <c r="BM141" s="215" t="s">
        <v>1517</v>
      </c>
    </row>
    <row r="142" spans="1:65" s="2" customFormat="1" ht="36" customHeight="1">
      <c r="A142" s="35"/>
      <c r="B142" s="36"/>
      <c r="C142" s="204" t="s">
        <v>247</v>
      </c>
      <c r="D142" s="204" t="s">
        <v>166</v>
      </c>
      <c r="E142" s="205" t="s">
        <v>807</v>
      </c>
      <c r="F142" s="206" t="s">
        <v>808</v>
      </c>
      <c r="G142" s="207" t="s">
        <v>243</v>
      </c>
      <c r="H142" s="208">
        <v>0.151</v>
      </c>
      <c r="I142" s="209"/>
      <c r="J142" s="210">
        <f t="shared" si="0"/>
        <v>0</v>
      </c>
      <c r="K142" s="206" t="s">
        <v>170</v>
      </c>
      <c r="L142" s="40"/>
      <c r="M142" s="211" t="s">
        <v>1</v>
      </c>
      <c r="N142" s="212" t="s">
        <v>43</v>
      </c>
      <c r="O142" s="72"/>
      <c r="P142" s="213">
        <f t="shared" si="1"/>
        <v>0</v>
      </c>
      <c r="Q142" s="213">
        <v>0</v>
      </c>
      <c r="R142" s="213">
        <f t="shared" si="2"/>
        <v>0</v>
      </c>
      <c r="S142" s="213">
        <v>0</v>
      </c>
      <c r="T142" s="214">
        <f t="shared" si="3"/>
        <v>0</v>
      </c>
      <c r="U142" s="35"/>
      <c r="V142" s="35"/>
      <c r="W142" s="35"/>
      <c r="X142" s="35"/>
      <c r="Y142" s="35"/>
      <c r="Z142" s="35"/>
      <c r="AA142" s="35"/>
      <c r="AB142" s="35"/>
      <c r="AC142" s="35"/>
      <c r="AD142" s="35"/>
      <c r="AE142" s="35"/>
      <c r="AR142" s="215" t="s">
        <v>269</v>
      </c>
      <c r="AT142" s="215" t="s">
        <v>166</v>
      </c>
      <c r="AU142" s="215" t="s">
        <v>88</v>
      </c>
      <c r="AY142" s="18" t="s">
        <v>164</v>
      </c>
      <c r="BE142" s="216">
        <f t="shared" si="4"/>
        <v>0</v>
      </c>
      <c r="BF142" s="216">
        <f t="shared" si="5"/>
        <v>0</v>
      </c>
      <c r="BG142" s="216">
        <f t="shared" si="6"/>
        <v>0</v>
      </c>
      <c r="BH142" s="216">
        <f t="shared" si="7"/>
        <v>0</v>
      </c>
      <c r="BI142" s="216">
        <f t="shared" si="8"/>
        <v>0</v>
      </c>
      <c r="BJ142" s="18" t="s">
        <v>86</v>
      </c>
      <c r="BK142" s="216">
        <f t="shared" si="9"/>
        <v>0</v>
      </c>
      <c r="BL142" s="18" t="s">
        <v>269</v>
      </c>
      <c r="BM142" s="215" t="s">
        <v>1518</v>
      </c>
    </row>
    <row r="143" spans="1:65" s="2" customFormat="1" ht="107.25">
      <c r="A143" s="35"/>
      <c r="B143" s="36"/>
      <c r="C143" s="37"/>
      <c r="D143" s="217" t="s">
        <v>173</v>
      </c>
      <c r="E143" s="37"/>
      <c r="F143" s="218" t="s">
        <v>1519</v>
      </c>
      <c r="G143" s="37"/>
      <c r="H143" s="37"/>
      <c r="I143" s="116"/>
      <c r="J143" s="37"/>
      <c r="K143" s="37"/>
      <c r="L143" s="40"/>
      <c r="M143" s="219"/>
      <c r="N143" s="220"/>
      <c r="O143" s="72"/>
      <c r="P143" s="72"/>
      <c r="Q143" s="72"/>
      <c r="R143" s="72"/>
      <c r="S143" s="72"/>
      <c r="T143" s="73"/>
      <c r="U143" s="35"/>
      <c r="V143" s="35"/>
      <c r="W143" s="35"/>
      <c r="X143" s="35"/>
      <c r="Y143" s="35"/>
      <c r="Z143" s="35"/>
      <c r="AA143" s="35"/>
      <c r="AB143" s="35"/>
      <c r="AC143" s="35"/>
      <c r="AD143" s="35"/>
      <c r="AE143" s="35"/>
      <c r="AT143" s="18" t="s">
        <v>173</v>
      </c>
      <c r="AU143" s="18" t="s">
        <v>88</v>
      </c>
    </row>
    <row r="144" spans="1:65" s="2" customFormat="1" ht="48" customHeight="1">
      <c r="A144" s="35"/>
      <c r="B144" s="36"/>
      <c r="C144" s="204" t="s">
        <v>252</v>
      </c>
      <c r="D144" s="204" t="s">
        <v>166</v>
      </c>
      <c r="E144" s="205" t="s">
        <v>811</v>
      </c>
      <c r="F144" s="206" t="s">
        <v>812</v>
      </c>
      <c r="G144" s="207" t="s">
        <v>243</v>
      </c>
      <c r="H144" s="208">
        <v>0.151</v>
      </c>
      <c r="I144" s="209"/>
      <c r="J144" s="210">
        <f>ROUND(I144*H144,2)</f>
        <v>0</v>
      </c>
      <c r="K144" s="206" t="s">
        <v>170</v>
      </c>
      <c r="L144" s="40"/>
      <c r="M144" s="211" t="s">
        <v>1</v>
      </c>
      <c r="N144" s="212" t="s">
        <v>43</v>
      </c>
      <c r="O144" s="72"/>
      <c r="P144" s="213">
        <f>O144*H144</f>
        <v>0</v>
      </c>
      <c r="Q144" s="213">
        <v>0</v>
      </c>
      <c r="R144" s="213">
        <f>Q144*H144</f>
        <v>0</v>
      </c>
      <c r="S144" s="213">
        <v>0</v>
      </c>
      <c r="T144" s="214">
        <f>S144*H144</f>
        <v>0</v>
      </c>
      <c r="U144" s="35"/>
      <c r="V144" s="35"/>
      <c r="W144" s="35"/>
      <c r="X144" s="35"/>
      <c r="Y144" s="35"/>
      <c r="Z144" s="35"/>
      <c r="AA144" s="35"/>
      <c r="AB144" s="35"/>
      <c r="AC144" s="35"/>
      <c r="AD144" s="35"/>
      <c r="AE144" s="35"/>
      <c r="AR144" s="215" t="s">
        <v>269</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269</v>
      </c>
      <c r="BM144" s="215" t="s">
        <v>1520</v>
      </c>
    </row>
    <row r="145" spans="1:65" s="2" customFormat="1" ht="107.25">
      <c r="A145" s="35"/>
      <c r="B145" s="36"/>
      <c r="C145" s="37"/>
      <c r="D145" s="217" t="s">
        <v>173</v>
      </c>
      <c r="E145" s="37"/>
      <c r="F145" s="218" t="s">
        <v>1519</v>
      </c>
      <c r="G145" s="37"/>
      <c r="H145" s="37"/>
      <c r="I145" s="116"/>
      <c r="J145" s="37"/>
      <c r="K145" s="37"/>
      <c r="L145" s="40"/>
      <c r="M145" s="219"/>
      <c r="N145" s="220"/>
      <c r="O145" s="72"/>
      <c r="P145" s="72"/>
      <c r="Q145" s="72"/>
      <c r="R145" s="72"/>
      <c r="S145" s="72"/>
      <c r="T145" s="73"/>
      <c r="U145" s="35"/>
      <c r="V145" s="35"/>
      <c r="W145" s="35"/>
      <c r="X145" s="35"/>
      <c r="Y145" s="35"/>
      <c r="Z145" s="35"/>
      <c r="AA145" s="35"/>
      <c r="AB145" s="35"/>
      <c r="AC145" s="35"/>
      <c r="AD145" s="35"/>
      <c r="AE145" s="35"/>
      <c r="AT145" s="18" t="s">
        <v>173</v>
      </c>
      <c r="AU145" s="18" t="s">
        <v>88</v>
      </c>
    </row>
    <row r="146" spans="1:65" s="12" customFormat="1" ht="22.9" customHeight="1">
      <c r="B146" s="188"/>
      <c r="C146" s="189"/>
      <c r="D146" s="190" t="s">
        <v>77</v>
      </c>
      <c r="E146" s="202" t="s">
        <v>1521</v>
      </c>
      <c r="F146" s="202" t="s">
        <v>1522</v>
      </c>
      <c r="G146" s="189"/>
      <c r="H146" s="189"/>
      <c r="I146" s="192"/>
      <c r="J146" s="203">
        <f>BK146</f>
        <v>0</v>
      </c>
      <c r="K146" s="189"/>
      <c r="L146" s="194"/>
      <c r="M146" s="195"/>
      <c r="N146" s="196"/>
      <c r="O146" s="196"/>
      <c r="P146" s="197">
        <f>SUM(P147:P170)</f>
        <v>0</v>
      </c>
      <c r="Q146" s="196"/>
      <c r="R146" s="197">
        <f>SUM(R147:R170)</f>
        <v>0.194656</v>
      </c>
      <c r="S146" s="196"/>
      <c r="T146" s="198">
        <f>SUM(T147:T170)</f>
        <v>0</v>
      </c>
      <c r="AR146" s="199" t="s">
        <v>88</v>
      </c>
      <c r="AT146" s="200" t="s">
        <v>77</v>
      </c>
      <c r="AU146" s="200" t="s">
        <v>86</v>
      </c>
      <c r="AY146" s="199" t="s">
        <v>164</v>
      </c>
      <c r="BK146" s="201">
        <f>SUM(BK147:BK170)</f>
        <v>0</v>
      </c>
    </row>
    <row r="147" spans="1:65" s="2" customFormat="1" ht="24" customHeight="1">
      <c r="A147" s="35"/>
      <c r="B147" s="36"/>
      <c r="C147" s="204" t="s">
        <v>8</v>
      </c>
      <c r="D147" s="204" t="s">
        <v>166</v>
      </c>
      <c r="E147" s="205" t="s">
        <v>1523</v>
      </c>
      <c r="F147" s="206" t="s">
        <v>1524</v>
      </c>
      <c r="G147" s="207" t="s">
        <v>262</v>
      </c>
      <c r="H147" s="208">
        <v>16</v>
      </c>
      <c r="I147" s="209"/>
      <c r="J147" s="210">
        <f>ROUND(I147*H147,2)</f>
        <v>0</v>
      </c>
      <c r="K147" s="206" t="s">
        <v>170</v>
      </c>
      <c r="L147" s="40"/>
      <c r="M147" s="211" t="s">
        <v>1</v>
      </c>
      <c r="N147" s="212" t="s">
        <v>43</v>
      </c>
      <c r="O147" s="72"/>
      <c r="P147" s="213">
        <f>O147*H147</f>
        <v>0</v>
      </c>
      <c r="Q147" s="213">
        <v>1.3799999999999999E-3</v>
      </c>
      <c r="R147" s="213">
        <f>Q147*H147</f>
        <v>2.2079999999999999E-2</v>
      </c>
      <c r="S147" s="213">
        <v>0</v>
      </c>
      <c r="T147" s="214">
        <f>S147*H147</f>
        <v>0</v>
      </c>
      <c r="U147" s="35"/>
      <c r="V147" s="35"/>
      <c r="W147" s="35"/>
      <c r="X147" s="35"/>
      <c r="Y147" s="35"/>
      <c r="Z147" s="35"/>
      <c r="AA147" s="35"/>
      <c r="AB147" s="35"/>
      <c r="AC147" s="35"/>
      <c r="AD147" s="35"/>
      <c r="AE147" s="35"/>
      <c r="AR147" s="215" t="s">
        <v>269</v>
      </c>
      <c r="AT147" s="215" t="s">
        <v>166</v>
      </c>
      <c r="AU147" s="215" t="s">
        <v>88</v>
      </c>
      <c r="AY147" s="18" t="s">
        <v>164</v>
      </c>
      <c r="BE147" s="216">
        <f>IF(N147="základní",J147,0)</f>
        <v>0</v>
      </c>
      <c r="BF147" s="216">
        <f>IF(N147="snížená",J147,0)</f>
        <v>0</v>
      </c>
      <c r="BG147" s="216">
        <f>IF(N147="zákl. přenesená",J147,0)</f>
        <v>0</v>
      </c>
      <c r="BH147" s="216">
        <f>IF(N147="sníž. přenesená",J147,0)</f>
        <v>0</v>
      </c>
      <c r="BI147" s="216">
        <f>IF(N147="nulová",J147,0)</f>
        <v>0</v>
      </c>
      <c r="BJ147" s="18" t="s">
        <v>86</v>
      </c>
      <c r="BK147" s="216">
        <f>ROUND(I147*H147,2)</f>
        <v>0</v>
      </c>
      <c r="BL147" s="18" t="s">
        <v>269</v>
      </c>
      <c r="BM147" s="215" t="s">
        <v>1525</v>
      </c>
    </row>
    <row r="148" spans="1:65" s="2" customFormat="1" ht="48.75">
      <c r="A148" s="35"/>
      <c r="B148" s="36"/>
      <c r="C148" s="37"/>
      <c r="D148" s="217" t="s">
        <v>173</v>
      </c>
      <c r="E148" s="37"/>
      <c r="F148" s="218" t="s">
        <v>1526</v>
      </c>
      <c r="G148" s="37"/>
      <c r="H148" s="37"/>
      <c r="I148" s="116"/>
      <c r="J148" s="37"/>
      <c r="K148" s="37"/>
      <c r="L148" s="40"/>
      <c r="M148" s="219"/>
      <c r="N148" s="220"/>
      <c r="O148" s="72"/>
      <c r="P148" s="72"/>
      <c r="Q148" s="72"/>
      <c r="R148" s="72"/>
      <c r="S148" s="72"/>
      <c r="T148" s="73"/>
      <c r="U148" s="35"/>
      <c r="V148" s="35"/>
      <c r="W148" s="35"/>
      <c r="X148" s="35"/>
      <c r="Y148" s="35"/>
      <c r="Z148" s="35"/>
      <c r="AA148" s="35"/>
      <c r="AB148" s="35"/>
      <c r="AC148" s="35"/>
      <c r="AD148" s="35"/>
      <c r="AE148" s="35"/>
      <c r="AT148" s="18" t="s">
        <v>173</v>
      </c>
      <c r="AU148" s="18" t="s">
        <v>88</v>
      </c>
    </row>
    <row r="149" spans="1:65" s="2" customFormat="1" ht="24" customHeight="1">
      <c r="A149" s="35"/>
      <c r="B149" s="36"/>
      <c r="C149" s="204" t="s">
        <v>269</v>
      </c>
      <c r="D149" s="204" t="s">
        <v>166</v>
      </c>
      <c r="E149" s="205" t="s">
        <v>1527</v>
      </c>
      <c r="F149" s="206" t="s">
        <v>1528</v>
      </c>
      <c r="G149" s="207" t="s">
        <v>262</v>
      </c>
      <c r="H149" s="208">
        <v>53</v>
      </c>
      <c r="I149" s="209"/>
      <c r="J149" s="210">
        <f>ROUND(I149*H149,2)</f>
        <v>0</v>
      </c>
      <c r="K149" s="206" t="s">
        <v>170</v>
      </c>
      <c r="L149" s="40"/>
      <c r="M149" s="211" t="s">
        <v>1</v>
      </c>
      <c r="N149" s="212" t="s">
        <v>43</v>
      </c>
      <c r="O149" s="72"/>
      <c r="P149" s="213">
        <f>O149*H149</f>
        <v>0</v>
      </c>
      <c r="Q149" s="213">
        <v>1.92E-3</v>
      </c>
      <c r="R149" s="213">
        <f>Q149*H149</f>
        <v>0.10176</v>
      </c>
      <c r="S149" s="213">
        <v>0</v>
      </c>
      <c r="T149" s="214">
        <f>S149*H149</f>
        <v>0</v>
      </c>
      <c r="U149" s="35"/>
      <c r="V149" s="35"/>
      <c r="W149" s="35"/>
      <c r="X149" s="35"/>
      <c r="Y149" s="35"/>
      <c r="Z149" s="35"/>
      <c r="AA149" s="35"/>
      <c r="AB149" s="35"/>
      <c r="AC149" s="35"/>
      <c r="AD149" s="35"/>
      <c r="AE149" s="35"/>
      <c r="AR149" s="215" t="s">
        <v>269</v>
      </c>
      <c r="AT149" s="215" t="s">
        <v>166</v>
      </c>
      <c r="AU149" s="215" t="s">
        <v>88</v>
      </c>
      <c r="AY149" s="18" t="s">
        <v>164</v>
      </c>
      <c r="BE149" s="216">
        <f>IF(N149="základní",J149,0)</f>
        <v>0</v>
      </c>
      <c r="BF149" s="216">
        <f>IF(N149="snížená",J149,0)</f>
        <v>0</v>
      </c>
      <c r="BG149" s="216">
        <f>IF(N149="zákl. přenesená",J149,0)</f>
        <v>0</v>
      </c>
      <c r="BH149" s="216">
        <f>IF(N149="sníž. přenesená",J149,0)</f>
        <v>0</v>
      </c>
      <c r="BI149" s="216">
        <f>IF(N149="nulová",J149,0)</f>
        <v>0</v>
      </c>
      <c r="BJ149" s="18" t="s">
        <v>86</v>
      </c>
      <c r="BK149" s="216">
        <f>ROUND(I149*H149,2)</f>
        <v>0</v>
      </c>
      <c r="BL149" s="18" t="s">
        <v>269</v>
      </c>
      <c r="BM149" s="215" t="s">
        <v>1529</v>
      </c>
    </row>
    <row r="150" spans="1:65" s="2" customFormat="1" ht="48.75">
      <c r="A150" s="35"/>
      <c r="B150" s="36"/>
      <c r="C150" s="37"/>
      <c r="D150" s="217" t="s">
        <v>173</v>
      </c>
      <c r="E150" s="37"/>
      <c r="F150" s="218" t="s">
        <v>1526</v>
      </c>
      <c r="G150" s="37"/>
      <c r="H150" s="37"/>
      <c r="I150" s="116"/>
      <c r="J150" s="37"/>
      <c r="K150" s="37"/>
      <c r="L150" s="40"/>
      <c r="M150" s="219"/>
      <c r="N150" s="220"/>
      <c r="O150" s="72"/>
      <c r="P150" s="72"/>
      <c r="Q150" s="72"/>
      <c r="R150" s="72"/>
      <c r="S150" s="72"/>
      <c r="T150" s="73"/>
      <c r="U150" s="35"/>
      <c r="V150" s="35"/>
      <c r="W150" s="35"/>
      <c r="X150" s="35"/>
      <c r="Y150" s="35"/>
      <c r="Z150" s="35"/>
      <c r="AA150" s="35"/>
      <c r="AB150" s="35"/>
      <c r="AC150" s="35"/>
      <c r="AD150" s="35"/>
      <c r="AE150" s="35"/>
      <c r="AT150" s="18" t="s">
        <v>173</v>
      </c>
      <c r="AU150" s="18" t="s">
        <v>88</v>
      </c>
    </row>
    <row r="151" spans="1:65" s="2" customFormat="1" ht="24" customHeight="1">
      <c r="A151" s="35"/>
      <c r="B151" s="36"/>
      <c r="C151" s="204" t="s">
        <v>274</v>
      </c>
      <c r="D151" s="204" t="s">
        <v>166</v>
      </c>
      <c r="E151" s="205" t="s">
        <v>1530</v>
      </c>
      <c r="F151" s="206" t="s">
        <v>1531</v>
      </c>
      <c r="G151" s="207" t="s">
        <v>262</v>
      </c>
      <c r="H151" s="208">
        <v>4</v>
      </c>
      <c r="I151" s="209"/>
      <c r="J151" s="210">
        <f>ROUND(I151*H151,2)</f>
        <v>0</v>
      </c>
      <c r="K151" s="206" t="s">
        <v>170</v>
      </c>
      <c r="L151" s="40"/>
      <c r="M151" s="211" t="s">
        <v>1</v>
      </c>
      <c r="N151" s="212" t="s">
        <v>43</v>
      </c>
      <c r="O151" s="72"/>
      <c r="P151" s="213">
        <f>O151*H151</f>
        <v>0</v>
      </c>
      <c r="Q151" s="213">
        <v>3.0200000000000001E-3</v>
      </c>
      <c r="R151" s="213">
        <f>Q151*H151</f>
        <v>1.208E-2</v>
      </c>
      <c r="S151" s="213">
        <v>0</v>
      </c>
      <c r="T151" s="214">
        <f>S151*H151</f>
        <v>0</v>
      </c>
      <c r="U151" s="35"/>
      <c r="V151" s="35"/>
      <c r="W151" s="35"/>
      <c r="X151" s="35"/>
      <c r="Y151" s="35"/>
      <c r="Z151" s="35"/>
      <c r="AA151" s="35"/>
      <c r="AB151" s="35"/>
      <c r="AC151" s="35"/>
      <c r="AD151" s="35"/>
      <c r="AE151" s="35"/>
      <c r="AR151" s="215" t="s">
        <v>269</v>
      </c>
      <c r="AT151" s="215" t="s">
        <v>166</v>
      </c>
      <c r="AU151" s="215" t="s">
        <v>88</v>
      </c>
      <c r="AY151" s="18" t="s">
        <v>164</v>
      </c>
      <c r="BE151" s="216">
        <f>IF(N151="základní",J151,0)</f>
        <v>0</v>
      </c>
      <c r="BF151" s="216">
        <f>IF(N151="snížená",J151,0)</f>
        <v>0</v>
      </c>
      <c r="BG151" s="216">
        <f>IF(N151="zákl. přenesená",J151,0)</f>
        <v>0</v>
      </c>
      <c r="BH151" s="216">
        <f>IF(N151="sníž. přenesená",J151,0)</f>
        <v>0</v>
      </c>
      <c r="BI151" s="216">
        <f>IF(N151="nulová",J151,0)</f>
        <v>0</v>
      </c>
      <c r="BJ151" s="18" t="s">
        <v>86</v>
      </c>
      <c r="BK151" s="216">
        <f>ROUND(I151*H151,2)</f>
        <v>0</v>
      </c>
      <c r="BL151" s="18" t="s">
        <v>269</v>
      </c>
      <c r="BM151" s="215" t="s">
        <v>1532</v>
      </c>
    </row>
    <row r="152" spans="1:65" s="2" customFormat="1" ht="48.75">
      <c r="A152" s="35"/>
      <c r="B152" s="36"/>
      <c r="C152" s="37"/>
      <c r="D152" s="217" t="s">
        <v>173</v>
      </c>
      <c r="E152" s="37"/>
      <c r="F152" s="218" t="s">
        <v>1526</v>
      </c>
      <c r="G152" s="37"/>
      <c r="H152" s="37"/>
      <c r="I152" s="116"/>
      <c r="J152" s="37"/>
      <c r="K152" s="37"/>
      <c r="L152" s="40"/>
      <c r="M152" s="219"/>
      <c r="N152" s="220"/>
      <c r="O152" s="72"/>
      <c r="P152" s="72"/>
      <c r="Q152" s="72"/>
      <c r="R152" s="72"/>
      <c r="S152" s="72"/>
      <c r="T152" s="73"/>
      <c r="U152" s="35"/>
      <c r="V152" s="35"/>
      <c r="W152" s="35"/>
      <c r="X152" s="35"/>
      <c r="Y152" s="35"/>
      <c r="Z152" s="35"/>
      <c r="AA152" s="35"/>
      <c r="AB152" s="35"/>
      <c r="AC152" s="35"/>
      <c r="AD152" s="35"/>
      <c r="AE152" s="35"/>
      <c r="AT152" s="18" t="s">
        <v>173</v>
      </c>
      <c r="AU152" s="18" t="s">
        <v>88</v>
      </c>
    </row>
    <row r="153" spans="1:65" s="2" customFormat="1" ht="24" customHeight="1">
      <c r="A153" s="35"/>
      <c r="B153" s="36"/>
      <c r="C153" s="204" t="s">
        <v>283</v>
      </c>
      <c r="D153" s="204" t="s">
        <v>166</v>
      </c>
      <c r="E153" s="205" t="s">
        <v>1533</v>
      </c>
      <c r="F153" s="206" t="s">
        <v>1534</v>
      </c>
      <c r="G153" s="207" t="s">
        <v>262</v>
      </c>
      <c r="H153" s="208">
        <v>38</v>
      </c>
      <c r="I153" s="209"/>
      <c r="J153" s="210">
        <f>ROUND(I153*H153,2)</f>
        <v>0</v>
      </c>
      <c r="K153" s="206" t="s">
        <v>170</v>
      </c>
      <c r="L153" s="40"/>
      <c r="M153" s="211" t="s">
        <v>1</v>
      </c>
      <c r="N153" s="212" t="s">
        <v>43</v>
      </c>
      <c r="O153" s="72"/>
      <c r="P153" s="213">
        <f>O153*H153</f>
        <v>0</v>
      </c>
      <c r="Q153" s="213">
        <v>1.2099999999999999E-3</v>
      </c>
      <c r="R153" s="213">
        <f>Q153*H153</f>
        <v>4.598E-2</v>
      </c>
      <c r="S153" s="213">
        <v>0</v>
      </c>
      <c r="T153" s="214">
        <f>S153*H153</f>
        <v>0</v>
      </c>
      <c r="U153" s="35"/>
      <c r="V153" s="35"/>
      <c r="W153" s="35"/>
      <c r="X153" s="35"/>
      <c r="Y153" s="35"/>
      <c r="Z153" s="35"/>
      <c r="AA153" s="35"/>
      <c r="AB153" s="35"/>
      <c r="AC153" s="35"/>
      <c r="AD153" s="35"/>
      <c r="AE153" s="35"/>
      <c r="AR153" s="215" t="s">
        <v>269</v>
      </c>
      <c r="AT153" s="215" t="s">
        <v>166</v>
      </c>
      <c r="AU153" s="215" t="s">
        <v>88</v>
      </c>
      <c r="AY153" s="18" t="s">
        <v>164</v>
      </c>
      <c r="BE153" s="216">
        <f>IF(N153="základní",J153,0)</f>
        <v>0</v>
      </c>
      <c r="BF153" s="216">
        <f>IF(N153="snížená",J153,0)</f>
        <v>0</v>
      </c>
      <c r="BG153" s="216">
        <f>IF(N153="zákl. přenesená",J153,0)</f>
        <v>0</v>
      </c>
      <c r="BH153" s="216">
        <f>IF(N153="sníž. přenesená",J153,0)</f>
        <v>0</v>
      </c>
      <c r="BI153" s="216">
        <f>IF(N153="nulová",J153,0)</f>
        <v>0</v>
      </c>
      <c r="BJ153" s="18" t="s">
        <v>86</v>
      </c>
      <c r="BK153" s="216">
        <f>ROUND(I153*H153,2)</f>
        <v>0</v>
      </c>
      <c r="BL153" s="18" t="s">
        <v>269</v>
      </c>
      <c r="BM153" s="215" t="s">
        <v>1535</v>
      </c>
    </row>
    <row r="154" spans="1:65" s="2" customFormat="1" ht="48.75">
      <c r="A154" s="35"/>
      <c r="B154" s="36"/>
      <c r="C154" s="37"/>
      <c r="D154" s="217" t="s">
        <v>173</v>
      </c>
      <c r="E154" s="37"/>
      <c r="F154" s="218" t="s">
        <v>1526</v>
      </c>
      <c r="G154" s="37"/>
      <c r="H154" s="37"/>
      <c r="I154" s="116"/>
      <c r="J154" s="37"/>
      <c r="K154" s="37"/>
      <c r="L154" s="40"/>
      <c r="M154" s="219"/>
      <c r="N154" s="220"/>
      <c r="O154" s="72"/>
      <c r="P154" s="72"/>
      <c r="Q154" s="72"/>
      <c r="R154" s="72"/>
      <c r="S154" s="72"/>
      <c r="T154" s="73"/>
      <c r="U154" s="35"/>
      <c r="V154" s="35"/>
      <c r="W154" s="35"/>
      <c r="X154" s="35"/>
      <c r="Y154" s="35"/>
      <c r="Z154" s="35"/>
      <c r="AA154" s="35"/>
      <c r="AB154" s="35"/>
      <c r="AC154" s="35"/>
      <c r="AD154" s="35"/>
      <c r="AE154" s="35"/>
      <c r="AT154" s="18" t="s">
        <v>173</v>
      </c>
      <c r="AU154" s="18" t="s">
        <v>88</v>
      </c>
    </row>
    <row r="155" spans="1:65" s="2" customFormat="1" ht="16.5" customHeight="1">
      <c r="A155" s="35"/>
      <c r="B155" s="36"/>
      <c r="C155" s="204" t="s">
        <v>288</v>
      </c>
      <c r="D155" s="204" t="s">
        <v>166</v>
      </c>
      <c r="E155" s="205" t="s">
        <v>1536</v>
      </c>
      <c r="F155" s="206" t="s">
        <v>1537</v>
      </c>
      <c r="G155" s="207" t="s">
        <v>262</v>
      </c>
      <c r="H155" s="208">
        <v>3</v>
      </c>
      <c r="I155" s="209"/>
      <c r="J155" s="210">
        <f>ROUND(I155*H155,2)</f>
        <v>0</v>
      </c>
      <c r="K155" s="206" t="s">
        <v>467</v>
      </c>
      <c r="L155" s="40"/>
      <c r="M155" s="211" t="s">
        <v>1</v>
      </c>
      <c r="N155" s="212" t="s">
        <v>43</v>
      </c>
      <c r="O155" s="72"/>
      <c r="P155" s="213">
        <f>O155*H155</f>
        <v>0</v>
      </c>
      <c r="Q155" s="213">
        <v>2.92E-4</v>
      </c>
      <c r="R155" s="213">
        <f>Q155*H155</f>
        <v>8.7600000000000004E-4</v>
      </c>
      <c r="S155" s="213">
        <v>0</v>
      </c>
      <c r="T155" s="214">
        <f>S155*H155</f>
        <v>0</v>
      </c>
      <c r="U155" s="35"/>
      <c r="V155" s="35"/>
      <c r="W155" s="35"/>
      <c r="X155" s="35"/>
      <c r="Y155" s="35"/>
      <c r="Z155" s="35"/>
      <c r="AA155" s="35"/>
      <c r="AB155" s="35"/>
      <c r="AC155" s="35"/>
      <c r="AD155" s="35"/>
      <c r="AE155" s="35"/>
      <c r="AR155" s="215" t="s">
        <v>269</v>
      </c>
      <c r="AT155" s="215" t="s">
        <v>166</v>
      </c>
      <c r="AU155" s="215" t="s">
        <v>88</v>
      </c>
      <c r="AY155" s="18" t="s">
        <v>164</v>
      </c>
      <c r="BE155" s="216">
        <f>IF(N155="základní",J155,0)</f>
        <v>0</v>
      </c>
      <c r="BF155" s="216">
        <f>IF(N155="snížená",J155,0)</f>
        <v>0</v>
      </c>
      <c r="BG155" s="216">
        <f>IF(N155="zákl. přenesená",J155,0)</f>
        <v>0</v>
      </c>
      <c r="BH155" s="216">
        <f>IF(N155="sníž. přenesená",J155,0)</f>
        <v>0</v>
      </c>
      <c r="BI155" s="216">
        <f>IF(N155="nulová",J155,0)</f>
        <v>0</v>
      </c>
      <c r="BJ155" s="18" t="s">
        <v>86</v>
      </c>
      <c r="BK155" s="216">
        <f>ROUND(I155*H155,2)</f>
        <v>0</v>
      </c>
      <c r="BL155" s="18" t="s">
        <v>269</v>
      </c>
      <c r="BM155" s="215" t="s">
        <v>1538</v>
      </c>
    </row>
    <row r="156" spans="1:65" s="2" customFormat="1" ht="48.75">
      <c r="A156" s="35"/>
      <c r="B156" s="36"/>
      <c r="C156" s="37"/>
      <c r="D156" s="217" t="s">
        <v>173</v>
      </c>
      <c r="E156" s="37"/>
      <c r="F156" s="218" t="s">
        <v>1526</v>
      </c>
      <c r="G156" s="37"/>
      <c r="H156" s="37"/>
      <c r="I156" s="116"/>
      <c r="J156" s="37"/>
      <c r="K156" s="37"/>
      <c r="L156" s="40"/>
      <c r="M156" s="219"/>
      <c r="N156" s="220"/>
      <c r="O156" s="72"/>
      <c r="P156" s="72"/>
      <c r="Q156" s="72"/>
      <c r="R156" s="72"/>
      <c r="S156" s="72"/>
      <c r="T156" s="73"/>
      <c r="U156" s="35"/>
      <c r="V156" s="35"/>
      <c r="W156" s="35"/>
      <c r="X156" s="35"/>
      <c r="Y156" s="35"/>
      <c r="Z156" s="35"/>
      <c r="AA156" s="35"/>
      <c r="AB156" s="35"/>
      <c r="AC156" s="35"/>
      <c r="AD156" s="35"/>
      <c r="AE156" s="35"/>
      <c r="AT156" s="18" t="s">
        <v>173</v>
      </c>
      <c r="AU156" s="18" t="s">
        <v>88</v>
      </c>
    </row>
    <row r="157" spans="1:65" s="2" customFormat="1" ht="24" customHeight="1">
      <c r="A157" s="35"/>
      <c r="B157" s="36"/>
      <c r="C157" s="204" t="s">
        <v>294</v>
      </c>
      <c r="D157" s="204" t="s">
        <v>166</v>
      </c>
      <c r="E157" s="205" t="s">
        <v>1539</v>
      </c>
      <c r="F157" s="206" t="s">
        <v>1540</v>
      </c>
      <c r="G157" s="207" t="s">
        <v>262</v>
      </c>
      <c r="H157" s="208">
        <v>16</v>
      </c>
      <c r="I157" s="209"/>
      <c r="J157" s="210">
        <f>ROUND(I157*H157,2)</f>
        <v>0</v>
      </c>
      <c r="K157" s="206" t="s">
        <v>170</v>
      </c>
      <c r="L157" s="40"/>
      <c r="M157" s="211" t="s">
        <v>1</v>
      </c>
      <c r="N157" s="212" t="s">
        <v>43</v>
      </c>
      <c r="O157" s="72"/>
      <c r="P157" s="213">
        <f>O157*H157</f>
        <v>0</v>
      </c>
      <c r="Q157" s="213">
        <v>2.9E-4</v>
      </c>
      <c r="R157" s="213">
        <f>Q157*H157</f>
        <v>4.64E-3</v>
      </c>
      <c r="S157" s="213">
        <v>0</v>
      </c>
      <c r="T157" s="214">
        <f>S157*H157</f>
        <v>0</v>
      </c>
      <c r="U157" s="35"/>
      <c r="V157" s="35"/>
      <c r="W157" s="35"/>
      <c r="X157" s="35"/>
      <c r="Y157" s="35"/>
      <c r="Z157" s="35"/>
      <c r="AA157" s="35"/>
      <c r="AB157" s="35"/>
      <c r="AC157" s="35"/>
      <c r="AD157" s="35"/>
      <c r="AE157" s="35"/>
      <c r="AR157" s="215" t="s">
        <v>269</v>
      </c>
      <c r="AT157" s="215" t="s">
        <v>166</v>
      </c>
      <c r="AU157" s="215" t="s">
        <v>88</v>
      </c>
      <c r="AY157" s="18" t="s">
        <v>164</v>
      </c>
      <c r="BE157" s="216">
        <f>IF(N157="základní",J157,0)</f>
        <v>0</v>
      </c>
      <c r="BF157" s="216">
        <f>IF(N157="snížená",J157,0)</f>
        <v>0</v>
      </c>
      <c r="BG157" s="216">
        <f>IF(N157="zákl. přenesená",J157,0)</f>
        <v>0</v>
      </c>
      <c r="BH157" s="216">
        <f>IF(N157="sníž. přenesená",J157,0)</f>
        <v>0</v>
      </c>
      <c r="BI157" s="216">
        <f>IF(N157="nulová",J157,0)</f>
        <v>0</v>
      </c>
      <c r="BJ157" s="18" t="s">
        <v>86</v>
      </c>
      <c r="BK157" s="216">
        <f>ROUND(I157*H157,2)</f>
        <v>0</v>
      </c>
      <c r="BL157" s="18" t="s">
        <v>269</v>
      </c>
      <c r="BM157" s="215" t="s">
        <v>1541</v>
      </c>
    </row>
    <row r="158" spans="1:65" s="2" customFormat="1" ht="48.75">
      <c r="A158" s="35"/>
      <c r="B158" s="36"/>
      <c r="C158" s="37"/>
      <c r="D158" s="217" t="s">
        <v>173</v>
      </c>
      <c r="E158" s="37"/>
      <c r="F158" s="218" t="s">
        <v>1526</v>
      </c>
      <c r="G158" s="37"/>
      <c r="H158" s="37"/>
      <c r="I158" s="116"/>
      <c r="J158" s="37"/>
      <c r="K158" s="37"/>
      <c r="L158" s="40"/>
      <c r="M158" s="219"/>
      <c r="N158" s="220"/>
      <c r="O158" s="72"/>
      <c r="P158" s="72"/>
      <c r="Q158" s="72"/>
      <c r="R158" s="72"/>
      <c r="S158" s="72"/>
      <c r="T158" s="73"/>
      <c r="U158" s="35"/>
      <c r="V158" s="35"/>
      <c r="W158" s="35"/>
      <c r="X158" s="35"/>
      <c r="Y158" s="35"/>
      <c r="Z158" s="35"/>
      <c r="AA158" s="35"/>
      <c r="AB158" s="35"/>
      <c r="AC158" s="35"/>
      <c r="AD158" s="35"/>
      <c r="AE158" s="35"/>
      <c r="AT158" s="18" t="s">
        <v>173</v>
      </c>
      <c r="AU158" s="18" t="s">
        <v>88</v>
      </c>
    </row>
    <row r="159" spans="1:65" s="2" customFormat="1" ht="24" customHeight="1">
      <c r="A159" s="35"/>
      <c r="B159" s="36"/>
      <c r="C159" s="204" t="s">
        <v>7</v>
      </c>
      <c r="D159" s="204" t="s">
        <v>166</v>
      </c>
      <c r="E159" s="205" t="s">
        <v>1542</v>
      </c>
      <c r="F159" s="206" t="s">
        <v>1543</v>
      </c>
      <c r="G159" s="207" t="s">
        <v>262</v>
      </c>
      <c r="H159" s="208">
        <v>8</v>
      </c>
      <c r="I159" s="209"/>
      <c r="J159" s="210">
        <f>ROUND(I159*H159,2)</f>
        <v>0</v>
      </c>
      <c r="K159" s="206" t="s">
        <v>170</v>
      </c>
      <c r="L159" s="40"/>
      <c r="M159" s="211" t="s">
        <v>1</v>
      </c>
      <c r="N159" s="212" t="s">
        <v>43</v>
      </c>
      <c r="O159" s="72"/>
      <c r="P159" s="213">
        <f>O159*H159</f>
        <v>0</v>
      </c>
      <c r="Q159" s="213">
        <v>3.5E-4</v>
      </c>
      <c r="R159" s="213">
        <f>Q159*H159</f>
        <v>2.8E-3</v>
      </c>
      <c r="S159" s="213">
        <v>0</v>
      </c>
      <c r="T159" s="214">
        <f>S159*H159</f>
        <v>0</v>
      </c>
      <c r="U159" s="35"/>
      <c r="V159" s="35"/>
      <c r="W159" s="35"/>
      <c r="X159" s="35"/>
      <c r="Y159" s="35"/>
      <c r="Z159" s="35"/>
      <c r="AA159" s="35"/>
      <c r="AB159" s="35"/>
      <c r="AC159" s="35"/>
      <c r="AD159" s="35"/>
      <c r="AE159" s="35"/>
      <c r="AR159" s="215" t="s">
        <v>269</v>
      </c>
      <c r="AT159" s="215" t="s">
        <v>166</v>
      </c>
      <c r="AU159" s="215" t="s">
        <v>88</v>
      </c>
      <c r="AY159" s="18" t="s">
        <v>164</v>
      </c>
      <c r="BE159" s="216">
        <f>IF(N159="základní",J159,0)</f>
        <v>0</v>
      </c>
      <c r="BF159" s="216">
        <f>IF(N159="snížená",J159,0)</f>
        <v>0</v>
      </c>
      <c r="BG159" s="216">
        <f>IF(N159="zákl. přenesená",J159,0)</f>
        <v>0</v>
      </c>
      <c r="BH159" s="216">
        <f>IF(N159="sníž. přenesená",J159,0)</f>
        <v>0</v>
      </c>
      <c r="BI159" s="216">
        <f>IF(N159="nulová",J159,0)</f>
        <v>0</v>
      </c>
      <c r="BJ159" s="18" t="s">
        <v>86</v>
      </c>
      <c r="BK159" s="216">
        <f>ROUND(I159*H159,2)</f>
        <v>0</v>
      </c>
      <c r="BL159" s="18" t="s">
        <v>269</v>
      </c>
      <c r="BM159" s="215" t="s">
        <v>1544</v>
      </c>
    </row>
    <row r="160" spans="1:65" s="2" customFormat="1" ht="48.75">
      <c r="A160" s="35"/>
      <c r="B160" s="36"/>
      <c r="C160" s="37"/>
      <c r="D160" s="217" t="s">
        <v>173</v>
      </c>
      <c r="E160" s="37"/>
      <c r="F160" s="218" t="s">
        <v>1526</v>
      </c>
      <c r="G160" s="37"/>
      <c r="H160" s="37"/>
      <c r="I160" s="116"/>
      <c r="J160" s="37"/>
      <c r="K160" s="37"/>
      <c r="L160" s="40"/>
      <c r="M160" s="219"/>
      <c r="N160" s="220"/>
      <c r="O160" s="72"/>
      <c r="P160" s="72"/>
      <c r="Q160" s="72"/>
      <c r="R160" s="72"/>
      <c r="S160" s="72"/>
      <c r="T160" s="73"/>
      <c r="U160" s="35"/>
      <c r="V160" s="35"/>
      <c r="W160" s="35"/>
      <c r="X160" s="35"/>
      <c r="Y160" s="35"/>
      <c r="Z160" s="35"/>
      <c r="AA160" s="35"/>
      <c r="AB160" s="35"/>
      <c r="AC160" s="35"/>
      <c r="AD160" s="35"/>
      <c r="AE160" s="35"/>
      <c r="AT160" s="18" t="s">
        <v>173</v>
      </c>
      <c r="AU160" s="18" t="s">
        <v>88</v>
      </c>
    </row>
    <row r="161" spans="1:65" s="2" customFormat="1" ht="24" customHeight="1">
      <c r="A161" s="35"/>
      <c r="B161" s="36"/>
      <c r="C161" s="204" t="s">
        <v>303</v>
      </c>
      <c r="D161" s="204" t="s">
        <v>166</v>
      </c>
      <c r="E161" s="205" t="s">
        <v>1545</v>
      </c>
      <c r="F161" s="206" t="s">
        <v>1546</v>
      </c>
      <c r="G161" s="207" t="s">
        <v>395</v>
      </c>
      <c r="H161" s="208">
        <v>3</v>
      </c>
      <c r="I161" s="209"/>
      <c r="J161" s="210">
        <f>ROUND(I161*H161,2)</f>
        <v>0</v>
      </c>
      <c r="K161" s="206" t="s">
        <v>170</v>
      </c>
      <c r="L161" s="40"/>
      <c r="M161" s="211" t="s">
        <v>1</v>
      </c>
      <c r="N161" s="212" t="s">
        <v>43</v>
      </c>
      <c r="O161" s="72"/>
      <c r="P161" s="213">
        <f>O161*H161</f>
        <v>0</v>
      </c>
      <c r="Q161" s="213">
        <v>1.48E-3</v>
      </c>
      <c r="R161" s="213">
        <f>Q161*H161</f>
        <v>4.4399999999999995E-3</v>
      </c>
      <c r="S161" s="213">
        <v>0</v>
      </c>
      <c r="T161" s="214">
        <f>S161*H161</f>
        <v>0</v>
      </c>
      <c r="U161" s="35"/>
      <c r="V161" s="35"/>
      <c r="W161" s="35"/>
      <c r="X161" s="35"/>
      <c r="Y161" s="35"/>
      <c r="Z161" s="35"/>
      <c r="AA161" s="35"/>
      <c r="AB161" s="35"/>
      <c r="AC161" s="35"/>
      <c r="AD161" s="35"/>
      <c r="AE161" s="35"/>
      <c r="AR161" s="215" t="s">
        <v>269</v>
      </c>
      <c r="AT161" s="215" t="s">
        <v>166</v>
      </c>
      <c r="AU161" s="215" t="s">
        <v>88</v>
      </c>
      <c r="AY161" s="18" t="s">
        <v>164</v>
      </c>
      <c r="BE161" s="216">
        <f>IF(N161="základní",J161,0)</f>
        <v>0</v>
      </c>
      <c r="BF161" s="216">
        <f>IF(N161="snížená",J161,0)</f>
        <v>0</v>
      </c>
      <c r="BG161" s="216">
        <f>IF(N161="zákl. přenesená",J161,0)</f>
        <v>0</v>
      </c>
      <c r="BH161" s="216">
        <f>IF(N161="sníž. přenesená",J161,0)</f>
        <v>0</v>
      </c>
      <c r="BI161" s="216">
        <f>IF(N161="nulová",J161,0)</f>
        <v>0</v>
      </c>
      <c r="BJ161" s="18" t="s">
        <v>86</v>
      </c>
      <c r="BK161" s="216">
        <f>ROUND(I161*H161,2)</f>
        <v>0</v>
      </c>
      <c r="BL161" s="18" t="s">
        <v>269</v>
      </c>
      <c r="BM161" s="215" t="s">
        <v>1547</v>
      </c>
    </row>
    <row r="162" spans="1:65" s="2" customFormat="1" ht="24" customHeight="1">
      <c r="A162" s="35"/>
      <c r="B162" s="36"/>
      <c r="C162" s="204" t="s">
        <v>309</v>
      </c>
      <c r="D162" s="204" t="s">
        <v>166</v>
      </c>
      <c r="E162" s="205" t="s">
        <v>1548</v>
      </c>
      <c r="F162" s="206" t="s">
        <v>1549</v>
      </c>
      <c r="G162" s="207" t="s">
        <v>262</v>
      </c>
      <c r="H162" s="208">
        <v>131</v>
      </c>
      <c r="I162" s="209"/>
      <c r="J162" s="210">
        <f>ROUND(I162*H162,2)</f>
        <v>0</v>
      </c>
      <c r="K162" s="206" t="s">
        <v>170</v>
      </c>
      <c r="L162" s="40"/>
      <c r="M162" s="211" t="s">
        <v>1</v>
      </c>
      <c r="N162" s="212" t="s">
        <v>43</v>
      </c>
      <c r="O162" s="72"/>
      <c r="P162" s="213">
        <f>O162*H162</f>
        <v>0</v>
      </c>
      <c r="Q162" s="213">
        <v>0</v>
      </c>
      <c r="R162" s="213">
        <f>Q162*H162</f>
        <v>0</v>
      </c>
      <c r="S162" s="213">
        <v>0</v>
      </c>
      <c r="T162" s="214">
        <f>S162*H162</f>
        <v>0</v>
      </c>
      <c r="U162" s="35"/>
      <c r="V162" s="35"/>
      <c r="W162" s="35"/>
      <c r="X162" s="35"/>
      <c r="Y162" s="35"/>
      <c r="Z162" s="35"/>
      <c r="AA162" s="35"/>
      <c r="AB162" s="35"/>
      <c r="AC162" s="35"/>
      <c r="AD162" s="35"/>
      <c r="AE162" s="35"/>
      <c r="AR162" s="215" t="s">
        <v>269</v>
      </c>
      <c r="AT162" s="215" t="s">
        <v>166</v>
      </c>
      <c r="AU162" s="215" t="s">
        <v>88</v>
      </c>
      <c r="AY162" s="18" t="s">
        <v>164</v>
      </c>
      <c r="BE162" s="216">
        <f>IF(N162="základní",J162,0)</f>
        <v>0</v>
      </c>
      <c r="BF162" s="216">
        <f>IF(N162="snížená",J162,0)</f>
        <v>0</v>
      </c>
      <c r="BG162" s="216">
        <f>IF(N162="zákl. přenesená",J162,0)</f>
        <v>0</v>
      </c>
      <c r="BH162" s="216">
        <f>IF(N162="sníž. přenesená",J162,0)</f>
        <v>0</v>
      </c>
      <c r="BI162" s="216">
        <f>IF(N162="nulová",J162,0)</f>
        <v>0</v>
      </c>
      <c r="BJ162" s="18" t="s">
        <v>86</v>
      </c>
      <c r="BK162" s="216">
        <f>ROUND(I162*H162,2)</f>
        <v>0</v>
      </c>
      <c r="BL162" s="18" t="s">
        <v>269</v>
      </c>
      <c r="BM162" s="215" t="s">
        <v>1550</v>
      </c>
    </row>
    <row r="163" spans="1:65" s="2" customFormat="1" ht="29.25">
      <c r="A163" s="35"/>
      <c r="B163" s="36"/>
      <c r="C163" s="37"/>
      <c r="D163" s="217" t="s">
        <v>173</v>
      </c>
      <c r="E163" s="37"/>
      <c r="F163" s="218" t="s">
        <v>1551</v>
      </c>
      <c r="G163" s="37"/>
      <c r="H163" s="37"/>
      <c r="I163" s="116"/>
      <c r="J163" s="37"/>
      <c r="K163" s="37"/>
      <c r="L163" s="40"/>
      <c r="M163" s="219"/>
      <c r="N163" s="220"/>
      <c r="O163" s="72"/>
      <c r="P163" s="72"/>
      <c r="Q163" s="72"/>
      <c r="R163" s="72"/>
      <c r="S163" s="72"/>
      <c r="T163" s="73"/>
      <c r="U163" s="35"/>
      <c r="V163" s="35"/>
      <c r="W163" s="35"/>
      <c r="X163" s="35"/>
      <c r="Y163" s="35"/>
      <c r="Z163" s="35"/>
      <c r="AA163" s="35"/>
      <c r="AB163" s="35"/>
      <c r="AC163" s="35"/>
      <c r="AD163" s="35"/>
      <c r="AE163" s="35"/>
      <c r="AT163" s="18" t="s">
        <v>173</v>
      </c>
      <c r="AU163" s="18" t="s">
        <v>88</v>
      </c>
    </row>
    <row r="164" spans="1:65" s="13" customFormat="1" ht="11.25">
      <c r="B164" s="221"/>
      <c r="C164" s="222"/>
      <c r="D164" s="217" t="s">
        <v>175</v>
      </c>
      <c r="E164" s="223" t="s">
        <v>1</v>
      </c>
      <c r="F164" s="224" t="s">
        <v>1552</v>
      </c>
      <c r="G164" s="222"/>
      <c r="H164" s="225">
        <v>131</v>
      </c>
      <c r="I164" s="226"/>
      <c r="J164" s="222"/>
      <c r="K164" s="222"/>
      <c r="L164" s="227"/>
      <c r="M164" s="228"/>
      <c r="N164" s="229"/>
      <c r="O164" s="229"/>
      <c r="P164" s="229"/>
      <c r="Q164" s="229"/>
      <c r="R164" s="229"/>
      <c r="S164" s="229"/>
      <c r="T164" s="230"/>
      <c r="AT164" s="231" t="s">
        <v>175</v>
      </c>
      <c r="AU164" s="231" t="s">
        <v>88</v>
      </c>
      <c r="AV164" s="13" t="s">
        <v>88</v>
      </c>
      <c r="AW164" s="13" t="s">
        <v>33</v>
      </c>
      <c r="AX164" s="13" t="s">
        <v>86</v>
      </c>
      <c r="AY164" s="231" t="s">
        <v>164</v>
      </c>
    </row>
    <row r="165" spans="1:65" s="2" customFormat="1" ht="24" customHeight="1">
      <c r="A165" s="35"/>
      <c r="B165" s="36"/>
      <c r="C165" s="204" t="s">
        <v>320</v>
      </c>
      <c r="D165" s="204" t="s">
        <v>166</v>
      </c>
      <c r="E165" s="205" t="s">
        <v>1553</v>
      </c>
      <c r="F165" s="206" t="s">
        <v>1554</v>
      </c>
      <c r="G165" s="207" t="s">
        <v>262</v>
      </c>
      <c r="H165" s="208">
        <v>4</v>
      </c>
      <c r="I165" s="209"/>
      <c r="J165" s="210">
        <f>ROUND(I165*H165,2)</f>
        <v>0</v>
      </c>
      <c r="K165" s="206" t="s">
        <v>170</v>
      </c>
      <c r="L165" s="40"/>
      <c r="M165" s="211" t="s">
        <v>1</v>
      </c>
      <c r="N165" s="212" t="s">
        <v>43</v>
      </c>
      <c r="O165" s="72"/>
      <c r="P165" s="213">
        <f>O165*H165</f>
        <v>0</v>
      </c>
      <c r="Q165" s="213">
        <v>0</v>
      </c>
      <c r="R165" s="213">
        <f>Q165*H165</f>
        <v>0</v>
      </c>
      <c r="S165" s="213">
        <v>0</v>
      </c>
      <c r="T165" s="214">
        <f>S165*H165</f>
        <v>0</v>
      </c>
      <c r="U165" s="35"/>
      <c r="V165" s="35"/>
      <c r="W165" s="35"/>
      <c r="X165" s="35"/>
      <c r="Y165" s="35"/>
      <c r="Z165" s="35"/>
      <c r="AA165" s="35"/>
      <c r="AB165" s="35"/>
      <c r="AC165" s="35"/>
      <c r="AD165" s="35"/>
      <c r="AE165" s="35"/>
      <c r="AR165" s="215" t="s">
        <v>269</v>
      </c>
      <c r="AT165" s="215" t="s">
        <v>166</v>
      </c>
      <c r="AU165" s="215" t="s">
        <v>88</v>
      </c>
      <c r="AY165" s="18" t="s">
        <v>164</v>
      </c>
      <c r="BE165" s="216">
        <f>IF(N165="základní",J165,0)</f>
        <v>0</v>
      </c>
      <c r="BF165" s="216">
        <f>IF(N165="snížená",J165,0)</f>
        <v>0</v>
      </c>
      <c r="BG165" s="216">
        <f>IF(N165="zákl. přenesená",J165,0)</f>
        <v>0</v>
      </c>
      <c r="BH165" s="216">
        <f>IF(N165="sníž. přenesená",J165,0)</f>
        <v>0</v>
      </c>
      <c r="BI165" s="216">
        <f>IF(N165="nulová",J165,0)</f>
        <v>0</v>
      </c>
      <c r="BJ165" s="18" t="s">
        <v>86</v>
      </c>
      <c r="BK165" s="216">
        <f>ROUND(I165*H165,2)</f>
        <v>0</v>
      </c>
      <c r="BL165" s="18" t="s">
        <v>269</v>
      </c>
      <c r="BM165" s="215" t="s">
        <v>1555</v>
      </c>
    </row>
    <row r="166" spans="1:65" s="2" customFormat="1" ht="29.25">
      <c r="A166" s="35"/>
      <c r="B166" s="36"/>
      <c r="C166" s="37"/>
      <c r="D166" s="217" t="s">
        <v>173</v>
      </c>
      <c r="E166" s="37"/>
      <c r="F166" s="218" t="s">
        <v>1551</v>
      </c>
      <c r="G166" s="37"/>
      <c r="H166" s="37"/>
      <c r="I166" s="116"/>
      <c r="J166" s="37"/>
      <c r="K166" s="37"/>
      <c r="L166" s="40"/>
      <c r="M166" s="219"/>
      <c r="N166" s="220"/>
      <c r="O166" s="72"/>
      <c r="P166" s="72"/>
      <c r="Q166" s="72"/>
      <c r="R166" s="72"/>
      <c r="S166" s="72"/>
      <c r="T166" s="73"/>
      <c r="U166" s="35"/>
      <c r="V166" s="35"/>
      <c r="W166" s="35"/>
      <c r="X166" s="35"/>
      <c r="Y166" s="35"/>
      <c r="Z166" s="35"/>
      <c r="AA166" s="35"/>
      <c r="AB166" s="35"/>
      <c r="AC166" s="35"/>
      <c r="AD166" s="35"/>
      <c r="AE166" s="35"/>
      <c r="AT166" s="18" t="s">
        <v>173</v>
      </c>
      <c r="AU166" s="18" t="s">
        <v>88</v>
      </c>
    </row>
    <row r="167" spans="1:65" s="2" customFormat="1" ht="36" customHeight="1">
      <c r="A167" s="35"/>
      <c r="B167" s="36"/>
      <c r="C167" s="204" t="s">
        <v>328</v>
      </c>
      <c r="D167" s="204" t="s">
        <v>166</v>
      </c>
      <c r="E167" s="205" t="s">
        <v>1556</v>
      </c>
      <c r="F167" s="206" t="s">
        <v>1557</v>
      </c>
      <c r="G167" s="207" t="s">
        <v>243</v>
      </c>
      <c r="H167" s="208">
        <v>0.19500000000000001</v>
      </c>
      <c r="I167" s="209"/>
      <c r="J167" s="210">
        <f>ROUND(I167*H167,2)</f>
        <v>0</v>
      </c>
      <c r="K167" s="206" t="s">
        <v>170</v>
      </c>
      <c r="L167" s="40"/>
      <c r="M167" s="211" t="s">
        <v>1</v>
      </c>
      <c r="N167" s="212" t="s">
        <v>43</v>
      </c>
      <c r="O167" s="72"/>
      <c r="P167" s="213">
        <f>O167*H167</f>
        <v>0</v>
      </c>
      <c r="Q167" s="213">
        <v>0</v>
      </c>
      <c r="R167" s="213">
        <f>Q167*H167</f>
        <v>0</v>
      </c>
      <c r="S167" s="213">
        <v>0</v>
      </c>
      <c r="T167" s="214">
        <f>S167*H167</f>
        <v>0</v>
      </c>
      <c r="U167" s="35"/>
      <c r="V167" s="35"/>
      <c r="W167" s="35"/>
      <c r="X167" s="35"/>
      <c r="Y167" s="35"/>
      <c r="Z167" s="35"/>
      <c r="AA167" s="35"/>
      <c r="AB167" s="35"/>
      <c r="AC167" s="35"/>
      <c r="AD167" s="35"/>
      <c r="AE167" s="35"/>
      <c r="AR167" s="215" t="s">
        <v>269</v>
      </c>
      <c r="AT167" s="215" t="s">
        <v>166</v>
      </c>
      <c r="AU167" s="215" t="s">
        <v>88</v>
      </c>
      <c r="AY167" s="18" t="s">
        <v>164</v>
      </c>
      <c r="BE167" s="216">
        <f>IF(N167="základní",J167,0)</f>
        <v>0</v>
      </c>
      <c r="BF167" s="216">
        <f>IF(N167="snížená",J167,0)</f>
        <v>0</v>
      </c>
      <c r="BG167" s="216">
        <f>IF(N167="zákl. přenesená",J167,0)</f>
        <v>0</v>
      </c>
      <c r="BH167" s="216">
        <f>IF(N167="sníž. přenesená",J167,0)</f>
        <v>0</v>
      </c>
      <c r="BI167" s="216">
        <f>IF(N167="nulová",J167,0)</f>
        <v>0</v>
      </c>
      <c r="BJ167" s="18" t="s">
        <v>86</v>
      </c>
      <c r="BK167" s="216">
        <f>ROUND(I167*H167,2)</f>
        <v>0</v>
      </c>
      <c r="BL167" s="18" t="s">
        <v>269</v>
      </c>
      <c r="BM167" s="215" t="s">
        <v>1558</v>
      </c>
    </row>
    <row r="168" spans="1:65" s="2" customFormat="1" ht="107.25">
      <c r="A168" s="35"/>
      <c r="B168" s="36"/>
      <c r="C168" s="37"/>
      <c r="D168" s="217" t="s">
        <v>173</v>
      </c>
      <c r="E168" s="37"/>
      <c r="F168" s="218" t="s">
        <v>831</v>
      </c>
      <c r="G168" s="37"/>
      <c r="H168" s="37"/>
      <c r="I168" s="116"/>
      <c r="J168" s="37"/>
      <c r="K168" s="37"/>
      <c r="L168" s="40"/>
      <c r="M168" s="219"/>
      <c r="N168" s="220"/>
      <c r="O168" s="72"/>
      <c r="P168" s="72"/>
      <c r="Q168" s="72"/>
      <c r="R168" s="72"/>
      <c r="S168" s="72"/>
      <c r="T168" s="73"/>
      <c r="U168" s="35"/>
      <c r="V168" s="35"/>
      <c r="W168" s="35"/>
      <c r="X168" s="35"/>
      <c r="Y168" s="35"/>
      <c r="Z168" s="35"/>
      <c r="AA168" s="35"/>
      <c r="AB168" s="35"/>
      <c r="AC168" s="35"/>
      <c r="AD168" s="35"/>
      <c r="AE168" s="35"/>
      <c r="AT168" s="18" t="s">
        <v>173</v>
      </c>
      <c r="AU168" s="18" t="s">
        <v>88</v>
      </c>
    </row>
    <row r="169" spans="1:65" s="2" customFormat="1" ht="48" customHeight="1">
      <c r="A169" s="35"/>
      <c r="B169" s="36"/>
      <c r="C169" s="204" t="s">
        <v>335</v>
      </c>
      <c r="D169" s="204" t="s">
        <v>166</v>
      </c>
      <c r="E169" s="205" t="s">
        <v>1559</v>
      </c>
      <c r="F169" s="206" t="s">
        <v>1560</v>
      </c>
      <c r="G169" s="207" t="s">
        <v>243</v>
      </c>
      <c r="H169" s="208">
        <v>0.19500000000000001</v>
      </c>
      <c r="I169" s="209"/>
      <c r="J169" s="210">
        <f>ROUND(I169*H169,2)</f>
        <v>0</v>
      </c>
      <c r="K169" s="206" t="s">
        <v>170</v>
      </c>
      <c r="L169" s="40"/>
      <c r="M169" s="211" t="s">
        <v>1</v>
      </c>
      <c r="N169" s="212" t="s">
        <v>43</v>
      </c>
      <c r="O169" s="72"/>
      <c r="P169" s="213">
        <f>O169*H169</f>
        <v>0</v>
      </c>
      <c r="Q169" s="213">
        <v>0</v>
      </c>
      <c r="R169" s="213">
        <f>Q169*H169</f>
        <v>0</v>
      </c>
      <c r="S169" s="213">
        <v>0</v>
      </c>
      <c r="T169" s="214">
        <f>S169*H169</f>
        <v>0</v>
      </c>
      <c r="U169" s="35"/>
      <c r="V169" s="35"/>
      <c r="W169" s="35"/>
      <c r="X169" s="35"/>
      <c r="Y169" s="35"/>
      <c r="Z169" s="35"/>
      <c r="AA169" s="35"/>
      <c r="AB169" s="35"/>
      <c r="AC169" s="35"/>
      <c r="AD169" s="35"/>
      <c r="AE169" s="35"/>
      <c r="AR169" s="215" t="s">
        <v>269</v>
      </c>
      <c r="AT169" s="215" t="s">
        <v>166</v>
      </c>
      <c r="AU169" s="215" t="s">
        <v>88</v>
      </c>
      <c r="AY169" s="18" t="s">
        <v>164</v>
      </c>
      <c r="BE169" s="216">
        <f>IF(N169="základní",J169,0)</f>
        <v>0</v>
      </c>
      <c r="BF169" s="216">
        <f>IF(N169="snížená",J169,0)</f>
        <v>0</v>
      </c>
      <c r="BG169" s="216">
        <f>IF(N169="zákl. přenesená",J169,0)</f>
        <v>0</v>
      </c>
      <c r="BH169" s="216">
        <f>IF(N169="sníž. přenesená",J169,0)</f>
        <v>0</v>
      </c>
      <c r="BI169" s="216">
        <f>IF(N169="nulová",J169,0)</f>
        <v>0</v>
      </c>
      <c r="BJ169" s="18" t="s">
        <v>86</v>
      </c>
      <c r="BK169" s="216">
        <f>ROUND(I169*H169,2)</f>
        <v>0</v>
      </c>
      <c r="BL169" s="18" t="s">
        <v>269</v>
      </c>
      <c r="BM169" s="215" t="s">
        <v>1561</v>
      </c>
    </row>
    <row r="170" spans="1:65" s="2" customFormat="1" ht="107.25">
      <c r="A170" s="35"/>
      <c r="B170" s="36"/>
      <c r="C170" s="37"/>
      <c r="D170" s="217" t="s">
        <v>173</v>
      </c>
      <c r="E170" s="37"/>
      <c r="F170" s="218" t="s">
        <v>831</v>
      </c>
      <c r="G170" s="37"/>
      <c r="H170" s="37"/>
      <c r="I170" s="116"/>
      <c r="J170" s="37"/>
      <c r="K170" s="37"/>
      <c r="L170" s="40"/>
      <c r="M170" s="219"/>
      <c r="N170" s="220"/>
      <c r="O170" s="72"/>
      <c r="P170" s="72"/>
      <c r="Q170" s="72"/>
      <c r="R170" s="72"/>
      <c r="S170" s="72"/>
      <c r="T170" s="73"/>
      <c r="U170" s="35"/>
      <c r="V170" s="35"/>
      <c r="W170" s="35"/>
      <c r="X170" s="35"/>
      <c r="Y170" s="35"/>
      <c r="Z170" s="35"/>
      <c r="AA170" s="35"/>
      <c r="AB170" s="35"/>
      <c r="AC170" s="35"/>
      <c r="AD170" s="35"/>
      <c r="AE170" s="35"/>
      <c r="AT170" s="18" t="s">
        <v>173</v>
      </c>
      <c r="AU170" s="18" t="s">
        <v>88</v>
      </c>
    </row>
    <row r="171" spans="1:65" s="12" customFormat="1" ht="22.9" customHeight="1">
      <c r="B171" s="188"/>
      <c r="C171" s="189"/>
      <c r="D171" s="190" t="s">
        <v>77</v>
      </c>
      <c r="E171" s="202" t="s">
        <v>1562</v>
      </c>
      <c r="F171" s="202" t="s">
        <v>1563</v>
      </c>
      <c r="G171" s="189"/>
      <c r="H171" s="189"/>
      <c r="I171" s="192"/>
      <c r="J171" s="203">
        <f>BK171</f>
        <v>0</v>
      </c>
      <c r="K171" s="189"/>
      <c r="L171" s="194"/>
      <c r="M171" s="195"/>
      <c r="N171" s="196"/>
      <c r="O171" s="196"/>
      <c r="P171" s="197">
        <f>SUM(P172:P227)</f>
        <v>0</v>
      </c>
      <c r="Q171" s="196"/>
      <c r="R171" s="197">
        <f>SUM(R172:R227)</f>
        <v>0.84257000000000015</v>
      </c>
      <c r="S171" s="196"/>
      <c r="T171" s="198">
        <f>SUM(T172:T227)</f>
        <v>0</v>
      </c>
      <c r="AR171" s="199" t="s">
        <v>88</v>
      </c>
      <c r="AT171" s="200" t="s">
        <v>77</v>
      </c>
      <c r="AU171" s="200" t="s">
        <v>86</v>
      </c>
      <c r="AY171" s="199" t="s">
        <v>164</v>
      </c>
      <c r="BK171" s="201">
        <f>SUM(BK172:BK227)</f>
        <v>0</v>
      </c>
    </row>
    <row r="172" spans="1:65" s="2" customFormat="1" ht="24" customHeight="1">
      <c r="A172" s="35"/>
      <c r="B172" s="36"/>
      <c r="C172" s="204" t="s">
        <v>341</v>
      </c>
      <c r="D172" s="204" t="s">
        <v>166</v>
      </c>
      <c r="E172" s="205" t="s">
        <v>1564</v>
      </c>
      <c r="F172" s="206" t="s">
        <v>1565</v>
      </c>
      <c r="G172" s="207" t="s">
        <v>466</v>
      </c>
      <c r="H172" s="208">
        <v>5</v>
      </c>
      <c r="I172" s="209"/>
      <c r="J172" s="210">
        <f>ROUND(I172*H172,2)</f>
        <v>0</v>
      </c>
      <c r="K172" s="206" t="s">
        <v>467</v>
      </c>
      <c r="L172" s="40"/>
      <c r="M172" s="211" t="s">
        <v>1</v>
      </c>
      <c r="N172" s="212" t="s">
        <v>43</v>
      </c>
      <c r="O172" s="72"/>
      <c r="P172" s="213">
        <f>O172*H172</f>
        <v>0</v>
      </c>
      <c r="Q172" s="213">
        <v>0</v>
      </c>
      <c r="R172" s="213">
        <f>Q172*H172</f>
        <v>0</v>
      </c>
      <c r="S172" s="213">
        <v>0</v>
      </c>
      <c r="T172" s="214">
        <f>S172*H172</f>
        <v>0</v>
      </c>
      <c r="U172" s="35"/>
      <c r="V172" s="35"/>
      <c r="W172" s="35"/>
      <c r="X172" s="35"/>
      <c r="Y172" s="35"/>
      <c r="Z172" s="35"/>
      <c r="AA172" s="35"/>
      <c r="AB172" s="35"/>
      <c r="AC172" s="35"/>
      <c r="AD172" s="35"/>
      <c r="AE172" s="35"/>
      <c r="AR172" s="215" t="s">
        <v>269</v>
      </c>
      <c r="AT172" s="215" t="s">
        <v>166</v>
      </c>
      <c r="AU172" s="215" t="s">
        <v>88</v>
      </c>
      <c r="AY172" s="18" t="s">
        <v>164</v>
      </c>
      <c r="BE172" s="216">
        <f>IF(N172="základní",J172,0)</f>
        <v>0</v>
      </c>
      <c r="BF172" s="216">
        <f>IF(N172="snížená",J172,0)</f>
        <v>0</v>
      </c>
      <c r="BG172" s="216">
        <f>IF(N172="zákl. přenesená",J172,0)</f>
        <v>0</v>
      </c>
      <c r="BH172" s="216">
        <f>IF(N172="sníž. přenesená",J172,0)</f>
        <v>0</v>
      </c>
      <c r="BI172" s="216">
        <f>IF(N172="nulová",J172,0)</f>
        <v>0</v>
      </c>
      <c r="BJ172" s="18" t="s">
        <v>86</v>
      </c>
      <c r="BK172" s="216">
        <f>ROUND(I172*H172,2)</f>
        <v>0</v>
      </c>
      <c r="BL172" s="18" t="s">
        <v>269</v>
      </c>
      <c r="BM172" s="215" t="s">
        <v>1566</v>
      </c>
    </row>
    <row r="173" spans="1:65" s="2" customFormat="1" ht="24" customHeight="1">
      <c r="A173" s="35"/>
      <c r="B173" s="36"/>
      <c r="C173" s="204" t="s">
        <v>346</v>
      </c>
      <c r="D173" s="204" t="s">
        <v>166</v>
      </c>
      <c r="E173" s="205" t="s">
        <v>1567</v>
      </c>
      <c r="F173" s="206" t="s">
        <v>1568</v>
      </c>
      <c r="G173" s="207" t="s">
        <v>262</v>
      </c>
      <c r="H173" s="208">
        <v>6</v>
      </c>
      <c r="I173" s="209"/>
      <c r="J173" s="210">
        <f>ROUND(I173*H173,2)</f>
        <v>0</v>
      </c>
      <c r="K173" s="206" t="s">
        <v>170</v>
      </c>
      <c r="L173" s="40"/>
      <c r="M173" s="211" t="s">
        <v>1</v>
      </c>
      <c r="N173" s="212" t="s">
        <v>43</v>
      </c>
      <c r="O173" s="72"/>
      <c r="P173" s="213">
        <f>O173*H173</f>
        <v>0</v>
      </c>
      <c r="Q173" s="213">
        <v>3.0899999999999999E-3</v>
      </c>
      <c r="R173" s="213">
        <f>Q173*H173</f>
        <v>1.8540000000000001E-2</v>
      </c>
      <c r="S173" s="213">
        <v>0</v>
      </c>
      <c r="T173" s="214">
        <f>S173*H173</f>
        <v>0</v>
      </c>
      <c r="U173" s="35"/>
      <c r="V173" s="35"/>
      <c r="W173" s="35"/>
      <c r="X173" s="35"/>
      <c r="Y173" s="35"/>
      <c r="Z173" s="35"/>
      <c r="AA173" s="35"/>
      <c r="AB173" s="35"/>
      <c r="AC173" s="35"/>
      <c r="AD173" s="35"/>
      <c r="AE173" s="35"/>
      <c r="AR173" s="215" t="s">
        <v>269</v>
      </c>
      <c r="AT173" s="215" t="s">
        <v>166</v>
      </c>
      <c r="AU173" s="215" t="s">
        <v>88</v>
      </c>
      <c r="AY173" s="18" t="s">
        <v>164</v>
      </c>
      <c r="BE173" s="216">
        <f>IF(N173="základní",J173,0)</f>
        <v>0</v>
      </c>
      <c r="BF173" s="216">
        <f>IF(N173="snížená",J173,0)</f>
        <v>0</v>
      </c>
      <c r="BG173" s="216">
        <f>IF(N173="zákl. přenesená",J173,0)</f>
        <v>0</v>
      </c>
      <c r="BH173" s="216">
        <f>IF(N173="sníž. přenesená",J173,0)</f>
        <v>0</v>
      </c>
      <c r="BI173" s="216">
        <f>IF(N173="nulová",J173,0)</f>
        <v>0</v>
      </c>
      <c r="BJ173" s="18" t="s">
        <v>86</v>
      </c>
      <c r="BK173" s="216">
        <f>ROUND(I173*H173,2)</f>
        <v>0</v>
      </c>
      <c r="BL173" s="18" t="s">
        <v>269</v>
      </c>
      <c r="BM173" s="215" t="s">
        <v>1569</v>
      </c>
    </row>
    <row r="174" spans="1:65" s="2" customFormat="1" ht="24" customHeight="1">
      <c r="A174" s="35"/>
      <c r="B174" s="36"/>
      <c r="C174" s="204" t="s">
        <v>354</v>
      </c>
      <c r="D174" s="204" t="s">
        <v>166</v>
      </c>
      <c r="E174" s="205" t="s">
        <v>1570</v>
      </c>
      <c r="F174" s="206" t="s">
        <v>1571</v>
      </c>
      <c r="G174" s="207" t="s">
        <v>262</v>
      </c>
      <c r="H174" s="208">
        <v>25</v>
      </c>
      <c r="I174" s="209"/>
      <c r="J174" s="210">
        <f>ROUND(I174*H174,2)</f>
        <v>0</v>
      </c>
      <c r="K174" s="206" t="s">
        <v>170</v>
      </c>
      <c r="L174" s="40"/>
      <c r="M174" s="211" t="s">
        <v>1</v>
      </c>
      <c r="N174" s="212" t="s">
        <v>43</v>
      </c>
      <c r="O174" s="72"/>
      <c r="P174" s="213">
        <f>O174*H174</f>
        <v>0</v>
      </c>
      <c r="Q174" s="213">
        <v>4.5100000000000001E-3</v>
      </c>
      <c r="R174" s="213">
        <f>Q174*H174</f>
        <v>0.11275</v>
      </c>
      <c r="S174" s="213">
        <v>0</v>
      </c>
      <c r="T174" s="214">
        <f>S174*H174</f>
        <v>0</v>
      </c>
      <c r="U174" s="35"/>
      <c r="V174" s="35"/>
      <c r="W174" s="35"/>
      <c r="X174" s="35"/>
      <c r="Y174" s="35"/>
      <c r="Z174" s="35"/>
      <c r="AA174" s="35"/>
      <c r="AB174" s="35"/>
      <c r="AC174" s="35"/>
      <c r="AD174" s="35"/>
      <c r="AE174" s="35"/>
      <c r="AR174" s="215" t="s">
        <v>269</v>
      </c>
      <c r="AT174" s="215" t="s">
        <v>166</v>
      </c>
      <c r="AU174" s="215" t="s">
        <v>88</v>
      </c>
      <c r="AY174" s="18" t="s">
        <v>164</v>
      </c>
      <c r="BE174" s="216">
        <f>IF(N174="základní",J174,0)</f>
        <v>0</v>
      </c>
      <c r="BF174" s="216">
        <f>IF(N174="snížená",J174,0)</f>
        <v>0</v>
      </c>
      <c r="BG174" s="216">
        <f>IF(N174="zákl. přenesená",J174,0)</f>
        <v>0</v>
      </c>
      <c r="BH174" s="216">
        <f>IF(N174="sníž. přenesená",J174,0)</f>
        <v>0</v>
      </c>
      <c r="BI174" s="216">
        <f>IF(N174="nulová",J174,0)</f>
        <v>0</v>
      </c>
      <c r="BJ174" s="18" t="s">
        <v>86</v>
      </c>
      <c r="BK174" s="216">
        <f>ROUND(I174*H174,2)</f>
        <v>0</v>
      </c>
      <c r="BL174" s="18" t="s">
        <v>269</v>
      </c>
      <c r="BM174" s="215" t="s">
        <v>1572</v>
      </c>
    </row>
    <row r="175" spans="1:65" s="2" customFormat="1" ht="24" customHeight="1">
      <c r="A175" s="35"/>
      <c r="B175" s="36"/>
      <c r="C175" s="204" t="s">
        <v>363</v>
      </c>
      <c r="D175" s="204" t="s">
        <v>166</v>
      </c>
      <c r="E175" s="205" t="s">
        <v>1573</v>
      </c>
      <c r="F175" s="206" t="s">
        <v>1574</v>
      </c>
      <c r="G175" s="207" t="s">
        <v>262</v>
      </c>
      <c r="H175" s="208">
        <v>32</v>
      </c>
      <c r="I175" s="209"/>
      <c r="J175" s="210">
        <f>ROUND(I175*H175,2)</f>
        <v>0</v>
      </c>
      <c r="K175" s="206" t="s">
        <v>170</v>
      </c>
      <c r="L175" s="40"/>
      <c r="M175" s="211" t="s">
        <v>1</v>
      </c>
      <c r="N175" s="212" t="s">
        <v>43</v>
      </c>
      <c r="O175" s="72"/>
      <c r="P175" s="213">
        <f>O175*H175</f>
        <v>0</v>
      </c>
      <c r="Q175" s="213">
        <v>5.1799999999999997E-3</v>
      </c>
      <c r="R175" s="213">
        <f>Q175*H175</f>
        <v>0.16575999999999999</v>
      </c>
      <c r="S175" s="213">
        <v>0</v>
      </c>
      <c r="T175" s="214">
        <f>S175*H175</f>
        <v>0</v>
      </c>
      <c r="U175" s="35"/>
      <c r="V175" s="35"/>
      <c r="W175" s="35"/>
      <c r="X175" s="35"/>
      <c r="Y175" s="35"/>
      <c r="Z175" s="35"/>
      <c r="AA175" s="35"/>
      <c r="AB175" s="35"/>
      <c r="AC175" s="35"/>
      <c r="AD175" s="35"/>
      <c r="AE175" s="35"/>
      <c r="AR175" s="215" t="s">
        <v>269</v>
      </c>
      <c r="AT175" s="215" t="s">
        <v>166</v>
      </c>
      <c r="AU175" s="215" t="s">
        <v>88</v>
      </c>
      <c r="AY175" s="18" t="s">
        <v>164</v>
      </c>
      <c r="BE175" s="216">
        <f>IF(N175="základní",J175,0)</f>
        <v>0</v>
      </c>
      <c r="BF175" s="216">
        <f>IF(N175="snížená",J175,0)</f>
        <v>0</v>
      </c>
      <c r="BG175" s="216">
        <f>IF(N175="zákl. přenesená",J175,0)</f>
        <v>0</v>
      </c>
      <c r="BH175" s="216">
        <f>IF(N175="sníž. přenesená",J175,0)</f>
        <v>0</v>
      </c>
      <c r="BI175" s="216">
        <f>IF(N175="nulová",J175,0)</f>
        <v>0</v>
      </c>
      <c r="BJ175" s="18" t="s">
        <v>86</v>
      </c>
      <c r="BK175" s="216">
        <f>ROUND(I175*H175,2)</f>
        <v>0</v>
      </c>
      <c r="BL175" s="18" t="s">
        <v>269</v>
      </c>
      <c r="BM175" s="215" t="s">
        <v>1575</v>
      </c>
    </row>
    <row r="176" spans="1:65" s="2" customFormat="1" ht="24" customHeight="1">
      <c r="A176" s="35"/>
      <c r="B176" s="36"/>
      <c r="C176" s="204" t="s">
        <v>370</v>
      </c>
      <c r="D176" s="204" t="s">
        <v>166</v>
      </c>
      <c r="E176" s="205" t="s">
        <v>1576</v>
      </c>
      <c r="F176" s="206" t="s">
        <v>1577</v>
      </c>
      <c r="G176" s="207" t="s">
        <v>262</v>
      </c>
      <c r="H176" s="208">
        <v>24</v>
      </c>
      <c r="I176" s="209"/>
      <c r="J176" s="210">
        <f>ROUND(I176*H176,2)</f>
        <v>0</v>
      </c>
      <c r="K176" s="206" t="s">
        <v>170</v>
      </c>
      <c r="L176" s="40"/>
      <c r="M176" s="211" t="s">
        <v>1</v>
      </c>
      <c r="N176" s="212" t="s">
        <v>43</v>
      </c>
      <c r="O176" s="72"/>
      <c r="P176" s="213">
        <f>O176*H176</f>
        <v>0</v>
      </c>
      <c r="Q176" s="213">
        <v>3.4000000000000002E-4</v>
      </c>
      <c r="R176" s="213">
        <f>Q176*H176</f>
        <v>8.1600000000000006E-3</v>
      </c>
      <c r="S176" s="213">
        <v>0</v>
      </c>
      <c r="T176" s="214">
        <f>S176*H176</f>
        <v>0</v>
      </c>
      <c r="U176" s="35"/>
      <c r="V176" s="35"/>
      <c r="W176" s="35"/>
      <c r="X176" s="35"/>
      <c r="Y176" s="35"/>
      <c r="Z176" s="35"/>
      <c r="AA176" s="35"/>
      <c r="AB176" s="35"/>
      <c r="AC176" s="35"/>
      <c r="AD176" s="35"/>
      <c r="AE176" s="35"/>
      <c r="AR176" s="215" t="s">
        <v>269</v>
      </c>
      <c r="AT176" s="215" t="s">
        <v>166</v>
      </c>
      <c r="AU176" s="215" t="s">
        <v>88</v>
      </c>
      <c r="AY176" s="18" t="s">
        <v>164</v>
      </c>
      <c r="BE176" s="216">
        <f>IF(N176="základní",J176,0)</f>
        <v>0</v>
      </c>
      <c r="BF176" s="216">
        <f>IF(N176="snížená",J176,0)</f>
        <v>0</v>
      </c>
      <c r="BG176" s="216">
        <f>IF(N176="zákl. přenesená",J176,0)</f>
        <v>0</v>
      </c>
      <c r="BH176" s="216">
        <f>IF(N176="sníž. přenesená",J176,0)</f>
        <v>0</v>
      </c>
      <c r="BI176" s="216">
        <f>IF(N176="nulová",J176,0)</f>
        <v>0</v>
      </c>
      <c r="BJ176" s="18" t="s">
        <v>86</v>
      </c>
      <c r="BK176" s="216">
        <f>ROUND(I176*H176,2)</f>
        <v>0</v>
      </c>
      <c r="BL176" s="18" t="s">
        <v>269</v>
      </c>
      <c r="BM176" s="215" t="s">
        <v>1578</v>
      </c>
    </row>
    <row r="177" spans="1:65" s="2" customFormat="1" ht="87.75">
      <c r="A177" s="35"/>
      <c r="B177" s="36"/>
      <c r="C177" s="37"/>
      <c r="D177" s="217" t="s">
        <v>173</v>
      </c>
      <c r="E177" s="37"/>
      <c r="F177" s="218" t="s">
        <v>1579</v>
      </c>
      <c r="G177" s="37"/>
      <c r="H177" s="37"/>
      <c r="I177" s="116"/>
      <c r="J177" s="37"/>
      <c r="K177" s="37"/>
      <c r="L177" s="40"/>
      <c r="M177" s="219"/>
      <c r="N177" s="220"/>
      <c r="O177" s="72"/>
      <c r="P177" s="72"/>
      <c r="Q177" s="72"/>
      <c r="R177" s="72"/>
      <c r="S177" s="72"/>
      <c r="T177" s="73"/>
      <c r="U177" s="35"/>
      <c r="V177" s="35"/>
      <c r="W177" s="35"/>
      <c r="X177" s="35"/>
      <c r="Y177" s="35"/>
      <c r="Z177" s="35"/>
      <c r="AA177" s="35"/>
      <c r="AB177" s="35"/>
      <c r="AC177" s="35"/>
      <c r="AD177" s="35"/>
      <c r="AE177" s="35"/>
      <c r="AT177" s="18" t="s">
        <v>173</v>
      </c>
      <c r="AU177" s="18" t="s">
        <v>88</v>
      </c>
    </row>
    <row r="178" spans="1:65" s="2" customFormat="1" ht="24" customHeight="1">
      <c r="A178" s="35"/>
      <c r="B178" s="36"/>
      <c r="C178" s="265" t="s">
        <v>381</v>
      </c>
      <c r="D178" s="265" t="s">
        <v>420</v>
      </c>
      <c r="E178" s="266" t="s">
        <v>1580</v>
      </c>
      <c r="F178" s="267" t="s">
        <v>1581</v>
      </c>
      <c r="G178" s="268" t="s">
        <v>262</v>
      </c>
      <c r="H178" s="269">
        <v>24</v>
      </c>
      <c r="I178" s="270"/>
      <c r="J178" s="271">
        <f>ROUND(I178*H178,2)</f>
        <v>0</v>
      </c>
      <c r="K178" s="267" t="s">
        <v>170</v>
      </c>
      <c r="L178" s="272"/>
      <c r="M178" s="273" t="s">
        <v>1</v>
      </c>
      <c r="N178" s="274" t="s">
        <v>43</v>
      </c>
      <c r="O178" s="72"/>
      <c r="P178" s="213">
        <f>O178*H178</f>
        <v>0</v>
      </c>
      <c r="Q178" s="213">
        <v>1.7000000000000001E-4</v>
      </c>
      <c r="R178" s="213">
        <f>Q178*H178</f>
        <v>4.0800000000000003E-3</v>
      </c>
      <c r="S178" s="213">
        <v>0</v>
      </c>
      <c r="T178" s="214">
        <f>S178*H178</f>
        <v>0</v>
      </c>
      <c r="U178" s="35"/>
      <c r="V178" s="35"/>
      <c r="W178" s="35"/>
      <c r="X178" s="35"/>
      <c r="Y178" s="35"/>
      <c r="Z178" s="35"/>
      <c r="AA178" s="35"/>
      <c r="AB178" s="35"/>
      <c r="AC178" s="35"/>
      <c r="AD178" s="35"/>
      <c r="AE178" s="35"/>
      <c r="AR178" s="215" t="s">
        <v>381</v>
      </c>
      <c r="AT178" s="215" t="s">
        <v>420</v>
      </c>
      <c r="AU178" s="215" t="s">
        <v>88</v>
      </c>
      <c r="AY178" s="18" t="s">
        <v>164</v>
      </c>
      <c r="BE178" s="216">
        <f>IF(N178="základní",J178,0)</f>
        <v>0</v>
      </c>
      <c r="BF178" s="216">
        <f>IF(N178="snížená",J178,0)</f>
        <v>0</v>
      </c>
      <c r="BG178" s="216">
        <f>IF(N178="zákl. přenesená",J178,0)</f>
        <v>0</v>
      </c>
      <c r="BH178" s="216">
        <f>IF(N178="sníž. přenesená",J178,0)</f>
        <v>0</v>
      </c>
      <c r="BI178" s="216">
        <f>IF(N178="nulová",J178,0)</f>
        <v>0</v>
      </c>
      <c r="BJ178" s="18" t="s">
        <v>86</v>
      </c>
      <c r="BK178" s="216">
        <f>ROUND(I178*H178,2)</f>
        <v>0</v>
      </c>
      <c r="BL178" s="18" t="s">
        <v>269</v>
      </c>
      <c r="BM178" s="215" t="s">
        <v>1582</v>
      </c>
    </row>
    <row r="179" spans="1:65" s="2" customFormat="1" ht="24" customHeight="1">
      <c r="A179" s="35"/>
      <c r="B179" s="36"/>
      <c r="C179" s="204" t="s">
        <v>387</v>
      </c>
      <c r="D179" s="204" t="s">
        <v>166</v>
      </c>
      <c r="E179" s="205" t="s">
        <v>1583</v>
      </c>
      <c r="F179" s="206" t="s">
        <v>1584</v>
      </c>
      <c r="G179" s="207" t="s">
        <v>262</v>
      </c>
      <c r="H179" s="208">
        <v>97</v>
      </c>
      <c r="I179" s="209"/>
      <c r="J179" s="210">
        <f>ROUND(I179*H179,2)</f>
        <v>0</v>
      </c>
      <c r="K179" s="206" t="s">
        <v>170</v>
      </c>
      <c r="L179" s="40"/>
      <c r="M179" s="211" t="s">
        <v>1</v>
      </c>
      <c r="N179" s="212" t="s">
        <v>43</v>
      </c>
      <c r="O179" s="72"/>
      <c r="P179" s="213">
        <f>O179*H179</f>
        <v>0</v>
      </c>
      <c r="Q179" s="213">
        <v>4.2999999999999999E-4</v>
      </c>
      <c r="R179" s="213">
        <f>Q179*H179</f>
        <v>4.1709999999999997E-2</v>
      </c>
      <c r="S179" s="213">
        <v>0</v>
      </c>
      <c r="T179" s="214">
        <f>S179*H179</f>
        <v>0</v>
      </c>
      <c r="U179" s="35"/>
      <c r="V179" s="35"/>
      <c r="W179" s="35"/>
      <c r="X179" s="35"/>
      <c r="Y179" s="35"/>
      <c r="Z179" s="35"/>
      <c r="AA179" s="35"/>
      <c r="AB179" s="35"/>
      <c r="AC179" s="35"/>
      <c r="AD179" s="35"/>
      <c r="AE179" s="35"/>
      <c r="AR179" s="215" t="s">
        <v>269</v>
      </c>
      <c r="AT179" s="215" t="s">
        <v>166</v>
      </c>
      <c r="AU179" s="215" t="s">
        <v>88</v>
      </c>
      <c r="AY179" s="18" t="s">
        <v>164</v>
      </c>
      <c r="BE179" s="216">
        <f>IF(N179="základní",J179,0)</f>
        <v>0</v>
      </c>
      <c r="BF179" s="216">
        <f>IF(N179="snížená",J179,0)</f>
        <v>0</v>
      </c>
      <c r="BG179" s="216">
        <f>IF(N179="zákl. přenesená",J179,0)</f>
        <v>0</v>
      </c>
      <c r="BH179" s="216">
        <f>IF(N179="sníž. přenesená",J179,0)</f>
        <v>0</v>
      </c>
      <c r="BI179" s="216">
        <f>IF(N179="nulová",J179,0)</f>
        <v>0</v>
      </c>
      <c r="BJ179" s="18" t="s">
        <v>86</v>
      </c>
      <c r="BK179" s="216">
        <f>ROUND(I179*H179,2)</f>
        <v>0</v>
      </c>
      <c r="BL179" s="18" t="s">
        <v>269</v>
      </c>
      <c r="BM179" s="215" t="s">
        <v>1585</v>
      </c>
    </row>
    <row r="180" spans="1:65" s="2" customFormat="1" ht="87.75">
      <c r="A180" s="35"/>
      <c r="B180" s="36"/>
      <c r="C180" s="37"/>
      <c r="D180" s="217" t="s">
        <v>173</v>
      </c>
      <c r="E180" s="37"/>
      <c r="F180" s="218" t="s">
        <v>1579</v>
      </c>
      <c r="G180" s="37"/>
      <c r="H180" s="37"/>
      <c r="I180" s="116"/>
      <c r="J180" s="37"/>
      <c r="K180" s="37"/>
      <c r="L180" s="40"/>
      <c r="M180" s="219"/>
      <c r="N180" s="220"/>
      <c r="O180" s="72"/>
      <c r="P180" s="72"/>
      <c r="Q180" s="72"/>
      <c r="R180" s="72"/>
      <c r="S180" s="72"/>
      <c r="T180" s="73"/>
      <c r="U180" s="35"/>
      <c r="V180" s="35"/>
      <c r="W180" s="35"/>
      <c r="X180" s="35"/>
      <c r="Y180" s="35"/>
      <c r="Z180" s="35"/>
      <c r="AA180" s="35"/>
      <c r="AB180" s="35"/>
      <c r="AC180" s="35"/>
      <c r="AD180" s="35"/>
      <c r="AE180" s="35"/>
      <c r="AT180" s="18" t="s">
        <v>173</v>
      </c>
      <c r="AU180" s="18" t="s">
        <v>88</v>
      </c>
    </row>
    <row r="181" spans="1:65" s="2" customFormat="1" ht="24" customHeight="1">
      <c r="A181" s="35"/>
      <c r="B181" s="36"/>
      <c r="C181" s="265" t="s">
        <v>392</v>
      </c>
      <c r="D181" s="265" t="s">
        <v>420</v>
      </c>
      <c r="E181" s="266" t="s">
        <v>1586</v>
      </c>
      <c r="F181" s="267" t="s">
        <v>1587</v>
      </c>
      <c r="G181" s="268" t="s">
        <v>262</v>
      </c>
      <c r="H181" s="269">
        <v>97</v>
      </c>
      <c r="I181" s="270"/>
      <c r="J181" s="271">
        <f>ROUND(I181*H181,2)</f>
        <v>0</v>
      </c>
      <c r="K181" s="267" t="s">
        <v>170</v>
      </c>
      <c r="L181" s="272"/>
      <c r="M181" s="273" t="s">
        <v>1</v>
      </c>
      <c r="N181" s="274" t="s">
        <v>43</v>
      </c>
      <c r="O181" s="72"/>
      <c r="P181" s="213">
        <f>O181*H181</f>
        <v>0</v>
      </c>
      <c r="Q181" s="213">
        <v>2.7E-4</v>
      </c>
      <c r="R181" s="213">
        <f>Q181*H181</f>
        <v>2.6190000000000001E-2</v>
      </c>
      <c r="S181" s="213">
        <v>0</v>
      </c>
      <c r="T181" s="214">
        <f>S181*H181</f>
        <v>0</v>
      </c>
      <c r="U181" s="35"/>
      <c r="V181" s="35"/>
      <c r="W181" s="35"/>
      <c r="X181" s="35"/>
      <c r="Y181" s="35"/>
      <c r="Z181" s="35"/>
      <c r="AA181" s="35"/>
      <c r="AB181" s="35"/>
      <c r="AC181" s="35"/>
      <c r="AD181" s="35"/>
      <c r="AE181" s="35"/>
      <c r="AR181" s="215" t="s">
        <v>381</v>
      </c>
      <c r="AT181" s="215" t="s">
        <v>420</v>
      </c>
      <c r="AU181" s="215" t="s">
        <v>88</v>
      </c>
      <c r="AY181" s="18" t="s">
        <v>164</v>
      </c>
      <c r="BE181" s="216">
        <f>IF(N181="základní",J181,0)</f>
        <v>0</v>
      </c>
      <c r="BF181" s="216">
        <f>IF(N181="snížená",J181,0)</f>
        <v>0</v>
      </c>
      <c r="BG181" s="216">
        <f>IF(N181="zákl. přenesená",J181,0)</f>
        <v>0</v>
      </c>
      <c r="BH181" s="216">
        <f>IF(N181="sníž. přenesená",J181,0)</f>
        <v>0</v>
      </c>
      <c r="BI181" s="216">
        <f>IF(N181="nulová",J181,0)</f>
        <v>0</v>
      </c>
      <c r="BJ181" s="18" t="s">
        <v>86</v>
      </c>
      <c r="BK181" s="216">
        <f>ROUND(I181*H181,2)</f>
        <v>0</v>
      </c>
      <c r="BL181" s="18" t="s">
        <v>269</v>
      </c>
      <c r="BM181" s="215" t="s">
        <v>1588</v>
      </c>
    </row>
    <row r="182" spans="1:65" s="2" customFormat="1" ht="24" customHeight="1">
      <c r="A182" s="35"/>
      <c r="B182" s="36"/>
      <c r="C182" s="204" t="s">
        <v>397</v>
      </c>
      <c r="D182" s="204" t="s">
        <v>166</v>
      </c>
      <c r="E182" s="205" t="s">
        <v>1589</v>
      </c>
      <c r="F182" s="206" t="s">
        <v>1590</v>
      </c>
      <c r="G182" s="207" t="s">
        <v>262</v>
      </c>
      <c r="H182" s="208">
        <v>88</v>
      </c>
      <c r="I182" s="209"/>
      <c r="J182" s="210">
        <f>ROUND(I182*H182,2)</f>
        <v>0</v>
      </c>
      <c r="K182" s="206" t="s">
        <v>170</v>
      </c>
      <c r="L182" s="40"/>
      <c r="M182" s="211" t="s">
        <v>1</v>
      </c>
      <c r="N182" s="212" t="s">
        <v>43</v>
      </c>
      <c r="O182" s="72"/>
      <c r="P182" s="213">
        <f>O182*H182</f>
        <v>0</v>
      </c>
      <c r="Q182" s="213">
        <v>5.1000000000000004E-4</v>
      </c>
      <c r="R182" s="213">
        <f>Q182*H182</f>
        <v>4.4880000000000003E-2</v>
      </c>
      <c r="S182" s="213">
        <v>0</v>
      </c>
      <c r="T182" s="214">
        <f>S182*H182</f>
        <v>0</v>
      </c>
      <c r="U182" s="35"/>
      <c r="V182" s="35"/>
      <c r="W182" s="35"/>
      <c r="X182" s="35"/>
      <c r="Y182" s="35"/>
      <c r="Z182" s="35"/>
      <c r="AA182" s="35"/>
      <c r="AB182" s="35"/>
      <c r="AC182" s="35"/>
      <c r="AD182" s="35"/>
      <c r="AE182" s="35"/>
      <c r="AR182" s="215" t="s">
        <v>269</v>
      </c>
      <c r="AT182" s="215" t="s">
        <v>166</v>
      </c>
      <c r="AU182" s="215" t="s">
        <v>88</v>
      </c>
      <c r="AY182" s="18" t="s">
        <v>164</v>
      </c>
      <c r="BE182" s="216">
        <f>IF(N182="základní",J182,0)</f>
        <v>0</v>
      </c>
      <c r="BF182" s="216">
        <f>IF(N182="snížená",J182,0)</f>
        <v>0</v>
      </c>
      <c r="BG182" s="216">
        <f>IF(N182="zákl. přenesená",J182,0)</f>
        <v>0</v>
      </c>
      <c r="BH182" s="216">
        <f>IF(N182="sníž. přenesená",J182,0)</f>
        <v>0</v>
      </c>
      <c r="BI182" s="216">
        <f>IF(N182="nulová",J182,0)</f>
        <v>0</v>
      </c>
      <c r="BJ182" s="18" t="s">
        <v>86</v>
      </c>
      <c r="BK182" s="216">
        <f>ROUND(I182*H182,2)</f>
        <v>0</v>
      </c>
      <c r="BL182" s="18" t="s">
        <v>269</v>
      </c>
      <c r="BM182" s="215" t="s">
        <v>1591</v>
      </c>
    </row>
    <row r="183" spans="1:65" s="2" customFormat="1" ht="87.75">
      <c r="A183" s="35"/>
      <c r="B183" s="36"/>
      <c r="C183" s="37"/>
      <c r="D183" s="217" t="s">
        <v>173</v>
      </c>
      <c r="E183" s="37"/>
      <c r="F183" s="218" t="s">
        <v>1579</v>
      </c>
      <c r="G183" s="37"/>
      <c r="H183" s="37"/>
      <c r="I183" s="116"/>
      <c r="J183" s="37"/>
      <c r="K183" s="37"/>
      <c r="L183" s="40"/>
      <c r="M183" s="219"/>
      <c r="N183" s="220"/>
      <c r="O183" s="72"/>
      <c r="P183" s="72"/>
      <c r="Q183" s="72"/>
      <c r="R183" s="72"/>
      <c r="S183" s="72"/>
      <c r="T183" s="73"/>
      <c r="U183" s="35"/>
      <c r="V183" s="35"/>
      <c r="W183" s="35"/>
      <c r="X183" s="35"/>
      <c r="Y183" s="35"/>
      <c r="Z183" s="35"/>
      <c r="AA183" s="35"/>
      <c r="AB183" s="35"/>
      <c r="AC183" s="35"/>
      <c r="AD183" s="35"/>
      <c r="AE183" s="35"/>
      <c r="AT183" s="18" t="s">
        <v>173</v>
      </c>
      <c r="AU183" s="18" t="s">
        <v>88</v>
      </c>
    </row>
    <row r="184" spans="1:65" s="2" customFormat="1" ht="24" customHeight="1">
      <c r="A184" s="35"/>
      <c r="B184" s="36"/>
      <c r="C184" s="265" t="s">
        <v>401</v>
      </c>
      <c r="D184" s="265" t="s">
        <v>420</v>
      </c>
      <c r="E184" s="266" t="s">
        <v>1592</v>
      </c>
      <c r="F184" s="267" t="s">
        <v>1593</v>
      </c>
      <c r="G184" s="268" t="s">
        <v>262</v>
      </c>
      <c r="H184" s="269">
        <v>88</v>
      </c>
      <c r="I184" s="270"/>
      <c r="J184" s="271">
        <f>ROUND(I184*H184,2)</f>
        <v>0</v>
      </c>
      <c r="K184" s="267" t="s">
        <v>170</v>
      </c>
      <c r="L184" s="272"/>
      <c r="M184" s="273" t="s">
        <v>1</v>
      </c>
      <c r="N184" s="274" t="s">
        <v>43</v>
      </c>
      <c r="O184" s="72"/>
      <c r="P184" s="213">
        <f>O184*H184</f>
        <v>0</v>
      </c>
      <c r="Q184" s="213">
        <v>4.2999999999999999E-4</v>
      </c>
      <c r="R184" s="213">
        <f>Q184*H184</f>
        <v>3.7839999999999999E-2</v>
      </c>
      <c r="S184" s="213">
        <v>0</v>
      </c>
      <c r="T184" s="214">
        <f>S184*H184</f>
        <v>0</v>
      </c>
      <c r="U184" s="35"/>
      <c r="V184" s="35"/>
      <c r="W184" s="35"/>
      <c r="X184" s="35"/>
      <c r="Y184" s="35"/>
      <c r="Z184" s="35"/>
      <c r="AA184" s="35"/>
      <c r="AB184" s="35"/>
      <c r="AC184" s="35"/>
      <c r="AD184" s="35"/>
      <c r="AE184" s="35"/>
      <c r="AR184" s="215" t="s">
        <v>381</v>
      </c>
      <c r="AT184" s="215" t="s">
        <v>420</v>
      </c>
      <c r="AU184" s="215" t="s">
        <v>88</v>
      </c>
      <c r="AY184" s="18" t="s">
        <v>164</v>
      </c>
      <c r="BE184" s="216">
        <f>IF(N184="základní",J184,0)</f>
        <v>0</v>
      </c>
      <c r="BF184" s="216">
        <f>IF(N184="snížená",J184,0)</f>
        <v>0</v>
      </c>
      <c r="BG184" s="216">
        <f>IF(N184="zákl. přenesená",J184,0)</f>
        <v>0</v>
      </c>
      <c r="BH184" s="216">
        <f>IF(N184="sníž. přenesená",J184,0)</f>
        <v>0</v>
      </c>
      <c r="BI184" s="216">
        <f>IF(N184="nulová",J184,0)</f>
        <v>0</v>
      </c>
      <c r="BJ184" s="18" t="s">
        <v>86</v>
      </c>
      <c r="BK184" s="216">
        <f>ROUND(I184*H184,2)</f>
        <v>0</v>
      </c>
      <c r="BL184" s="18" t="s">
        <v>269</v>
      </c>
      <c r="BM184" s="215" t="s">
        <v>1594</v>
      </c>
    </row>
    <row r="185" spans="1:65" s="2" customFormat="1" ht="24" customHeight="1">
      <c r="A185" s="35"/>
      <c r="B185" s="36"/>
      <c r="C185" s="204" t="s">
        <v>405</v>
      </c>
      <c r="D185" s="204" t="s">
        <v>166</v>
      </c>
      <c r="E185" s="205" t="s">
        <v>1595</v>
      </c>
      <c r="F185" s="206" t="s">
        <v>1596</v>
      </c>
      <c r="G185" s="207" t="s">
        <v>262</v>
      </c>
      <c r="H185" s="208">
        <v>86</v>
      </c>
      <c r="I185" s="209"/>
      <c r="J185" s="210">
        <f>ROUND(I185*H185,2)</f>
        <v>0</v>
      </c>
      <c r="K185" s="206" t="s">
        <v>170</v>
      </c>
      <c r="L185" s="40"/>
      <c r="M185" s="211" t="s">
        <v>1</v>
      </c>
      <c r="N185" s="212" t="s">
        <v>43</v>
      </c>
      <c r="O185" s="72"/>
      <c r="P185" s="213">
        <f>O185*H185</f>
        <v>0</v>
      </c>
      <c r="Q185" s="213">
        <v>6.6E-4</v>
      </c>
      <c r="R185" s="213">
        <f>Q185*H185</f>
        <v>5.6759999999999998E-2</v>
      </c>
      <c r="S185" s="213">
        <v>0</v>
      </c>
      <c r="T185" s="214">
        <f>S185*H185</f>
        <v>0</v>
      </c>
      <c r="U185" s="35"/>
      <c r="V185" s="35"/>
      <c r="W185" s="35"/>
      <c r="X185" s="35"/>
      <c r="Y185" s="35"/>
      <c r="Z185" s="35"/>
      <c r="AA185" s="35"/>
      <c r="AB185" s="35"/>
      <c r="AC185" s="35"/>
      <c r="AD185" s="35"/>
      <c r="AE185" s="35"/>
      <c r="AR185" s="215" t="s">
        <v>269</v>
      </c>
      <c r="AT185" s="215" t="s">
        <v>166</v>
      </c>
      <c r="AU185" s="215" t="s">
        <v>88</v>
      </c>
      <c r="AY185" s="18" t="s">
        <v>164</v>
      </c>
      <c r="BE185" s="216">
        <f>IF(N185="základní",J185,0)</f>
        <v>0</v>
      </c>
      <c r="BF185" s="216">
        <f>IF(N185="snížená",J185,0)</f>
        <v>0</v>
      </c>
      <c r="BG185" s="216">
        <f>IF(N185="zákl. přenesená",J185,0)</f>
        <v>0</v>
      </c>
      <c r="BH185" s="216">
        <f>IF(N185="sníž. přenesená",J185,0)</f>
        <v>0</v>
      </c>
      <c r="BI185" s="216">
        <f>IF(N185="nulová",J185,0)</f>
        <v>0</v>
      </c>
      <c r="BJ185" s="18" t="s">
        <v>86</v>
      </c>
      <c r="BK185" s="216">
        <f>ROUND(I185*H185,2)</f>
        <v>0</v>
      </c>
      <c r="BL185" s="18" t="s">
        <v>269</v>
      </c>
      <c r="BM185" s="215" t="s">
        <v>1597</v>
      </c>
    </row>
    <row r="186" spans="1:65" s="2" customFormat="1" ht="87.75">
      <c r="A186" s="35"/>
      <c r="B186" s="36"/>
      <c r="C186" s="37"/>
      <c r="D186" s="217" t="s">
        <v>173</v>
      </c>
      <c r="E186" s="37"/>
      <c r="F186" s="218" t="s">
        <v>1579</v>
      </c>
      <c r="G186" s="37"/>
      <c r="H186" s="37"/>
      <c r="I186" s="116"/>
      <c r="J186" s="37"/>
      <c r="K186" s="37"/>
      <c r="L186" s="40"/>
      <c r="M186" s="219"/>
      <c r="N186" s="220"/>
      <c r="O186" s="72"/>
      <c r="P186" s="72"/>
      <c r="Q186" s="72"/>
      <c r="R186" s="72"/>
      <c r="S186" s="72"/>
      <c r="T186" s="73"/>
      <c r="U186" s="35"/>
      <c r="V186" s="35"/>
      <c r="W186" s="35"/>
      <c r="X186" s="35"/>
      <c r="Y186" s="35"/>
      <c r="Z186" s="35"/>
      <c r="AA186" s="35"/>
      <c r="AB186" s="35"/>
      <c r="AC186" s="35"/>
      <c r="AD186" s="35"/>
      <c r="AE186" s="35"/>
      <c r="AT186" s="18" t="s">
        <v>173</v>
      </c>
      <c r="AU186" s="18" t="s">
        <v>88</v>
      </c>
    </row>
    <row r="187" spans="1:65" s="2" customFormat="1" ht="24" customHeight="1">
      <c r="A187" s="35"/>
      <c r="B187" s="36"/>
      <c r="C187" s="265" t="s">
        <v>409</v>
      </c>
      <c r="D187" s="265" t="s">
        <v>420</v>
      </c>
      <c r="E187" s="266" t="s">
        <v>1598</v>
      </c>
      <c r="F187" s="267" t="s">
        <v>1599</v>
      </c>
      <c r="G187" s="268" t="s">
        <v>262</v>
      </c>
      <c r="H187" s="269">
        <v>86</v>
      </c>
      <c r="I187" s="270"/>
      <c r="J187" s="271">
        <f>ROUND(I187*H187,2)</f>
        <v>0</v>
      </c>
      <c r="K187" s="267" t="s">
        <v>170</v>
      </c>
      <c r="L187" s="272"/>
      <c r="M187" s="273" t="s">
        <v>1</v>
      </c>
      <c r="N187" s="274" t="s">
        <v>43</v>
      </c>
      <c r="O187" s="72"/>
      <c r="P187" s="213">
        <f>O187*H187</f>
        <v>0</v>
      </c>
      <c r="Q187" s="213">
        <v>6.7000000000000002E-4</v>
      </c>
      <c r="R187" s="213">
        <f>Q187*H187</f>
        <v>5.7620000000000005E-2</v>
      </c>
      <c r="S187" s="213">
        <v>0</v>
      </c>
      <c r="T187" s="214">
        <f>S187*H187</f>
        <v>0</v>
      </c>
      <c r="U187" s="35"/>
      <c r="V187" s="35"/>
      <c r="W187" s="35"/>
      <c r="X187" s="35"/>
      <c r="Y187" s="35"/>
      <c r="Z187" s="35"/>
      <c r="AA187" s="35"/>
      <c r="AB187" s="35"/>
      <c r="AC187" s="35"/>
      <c r="AD187" s="35"/>
      <c r="AE187" s="35"/>
      <c r="AR187" s="215" t="s">
        <v>381</v>
      </c>
      <c r="AT187" s="215" t="s">
        <v>420</v>
      </c>
      <c r="AU187" s="215" t="s">
        <v>88</v>
      </c>
      <c r="AY187" s="18" t="s">
        <v>164</v>
      </c>
      <c r="BE187" s="216">
        <f>IF(N187="základní",J187,0)</f>
        <v>0</v>
      </c>
      <c r="BF187" s="216">
        <f>IF(N187="snížená",J187,0)</f>
        <v>0</v>
      </c>
      <c r="BG187" s="216">
        <f>IF(N187="zákl. přenesená",J187,0)</f>
        <v>0</v>
      </c>
      <c r="BH187" s="216">
        <f>IF(N187="sníž. přenesená",J187,0)</f>
        <v>0</v>
      </c>
      <c r="BI187" s="216">
        <f>IF(N187="nulová",J187,0)</f>
        <v>0</v>
      </c>
      <c r="BJ187" s="18" t="s">
        <v>86</v>
      </c>
      <c r="BK187" s="216">
        <f>ROUND(I187*H187,2)</f>
        <v>0</v>
      </c>
      <c r="BL187" s="18" t="s">
        <v>269</v>
      </c>
      <c r="BM187" s="215" t="s">
        <v>1600</v>
      </c>
    </row>
    <row r="188" spans="1:65" s="2" customFormat="1" ht="24" customHeight="1">
      <c r="A188" s="35"/>
      <c r="B188" s="36"/>
      <c r="C188" s="204" t="s">
        <v>413</v>
      </c>
      <c r="D188" s="204" t="s">
        <v>166</v>
      </c>
      <c r="E188" s="205" t="s">
        <v>1601</v>
      </c>
      <c r="F188" s="206" t="s">
        <v>1602</v>
      </c>
      <c r="G188" s="207" t="s">
        <v>262</v>
      </c>
      <c r="H188" s="208">
        <v>20</v>
      </c>
      <c r="I188" s="209"/>
      <c r="J188" s="210">
        <f>ROUND(I188*H188,2)</f>
        <v>0</v>
      </c>
      <c r="K188" s="206" t="s">
        <v>170</v>
      </c>
      <c r="L188" s="40"/>
      <c r="M188" s="211" t="s">
        <v>1</v>
      </c>
      <c r="N188" s="212" t="s">
        <v>43</v>
      </c>
      <c r="O188" s="72"/>
      <c r="P188" s="213">
        <f>O188*H188</f>
        <v>0</v>
      </c>
      <c r="Q188" s="213">
        <v>8.0999999999999996E-4</v>
      </c>
      <c r="R188" s="213">
        <f>Q188*H188</f>
        <v>1.6199999999999999E-2</v>
      </c>
      <c r="S188" s="213">
        <v>0</v>
      </c>
      <c r="T188" s="214">
        <f>S188*H188</f>
        <v>0</v>
      </c>
      <c r="U188" s="35"/>
      <c r="V188" s="35"/>
      <c r="W188" s="35"/>
      <c r="X188" s="35"/>
      <c r="Y188" s="35"/>
      <c r="Z188" s="35"/>
      <c r="AA188" s="35"/>
      <c r="AB188" s="35"/>
      <c r="AC188" s="35"/>
      <c r="AD188" s="35"/>
      <c r="AE188" s="35"/>
      <c r="AR188" s="215" t="s">
        <v>269</v>
      </c>
      <c r="AT188" s="215" t="s">
        <v>166</v>
      </c>
      <c r="AU188" s="215" t="s">
        <v>88</v>
      </c>
      <c r="AY188" s="18" t="s">
        <v>164</v>
      </c>
      <c r="BE188" s="216">
        <f>IF(N188="základní",J188,0)</f>
        <v>0</v>
      </c>
      <c r="BF188" s="216">
        <f>IF(N188="snížená",J188,0)</f>
        <v>0</v>
      </c>
      <c r="BG188" s="216">
        <f>IF(N188="zákl. přenesená",J188,0)</f>
        <v>0</v>
      </c>
      <c r="BH188" s="216">
        <f>IF(N188="sníž. přenesená",J188,0)</f>
        <v>0</v>
      </c>
      <c r="BI188" s="216">
        <f>IF(N188="nulová",J188,0)</f>
        <v>0</v>
      </c>
      <c r="BJ188" s="18" t="s">
        <v>86</v>
      </c>
      <c r="BK188" s="216">
        <f>ROUND(I188*H188,2)</f>
        <v>0</v>
      </c>
      <c r="BL188" s="18" t="s">
        <v>269</v>
      </c>
      <c r="BM188" s="215" t="s">
        <v>1603</v>
      </c>
    </row>
    <row r="189" spans="1:65" s="2" customFormat="1" ht="87.75">
      <c r="A189" s="35"/>
      <c r="B189" s="36"/>
      <c r="C189" s="37"/>
      <c r="D189" s="217" t="s">
        <v>173</v>
      </c>
      <c r="E189" s="37"/>
      <c r="F189" s="218" t="s">
        <v>1579</v>
      </c>
      <c r="G189" s="37"/>
      <c r="H189" s="37"/>
      <c r="I189" s="116"/>
      <c r="J189" s="37"/>
      <c r="K189" s="37"/>
      <c r="L189" s="40"/>
      <c r="M189" s="219"/>
      <c r="N189" s="220"/>
      <c r="O189" s="72"/>
      <c r="P189" s="72"/>
      <c r="Q189" s="72"/>
      <c r="R189" s="72"/>
      <c r="S189" s="72"/>
      <c r="T189" s="73"/>
      <c r="U189" s="35"/>
      <c r="V189" s="35"/>
      <c r="W189" s="35"/>
      <c r="X189" s="35"/>
      <c r="Y189" s="35"/>
      <c r="Z189" s="35"/>
      <c r="AA189" s="35"/>
      <c r="AB189" s="35"/>
      <c r="AC189" s="35"/>
      <c r="AD189" s="35"/>
      <c r="AE189" s="35"/>
      <c r="AT189" s="18" t="s">
        <v>173</v>
      </c>
      <c r="AU189" s="18" t="s">
        <v>88</v>
      </c>
    </row>
    <row r="190" spans="1:65" s="2" customFormat="1" ht="24" customHeight="1">
      <c r="A190" s="35"/>
      <c r="B190" s="36"/>
      <c r="C190" s="265" t="s">
        <v>419</v>
      </c>
      <c r="D190" s="265" t="s">
        <v>420</v>
      </c>
      <c r="E190" s="266" t="s">
        <v>1604</v>
      </c>
      <c r="F190" s="267" t="s">
        <v>1605</v>
      </c>
      <c r="G190" s="268" t="s">
        <v>262</v>
      </c>
      <c r="H190" s="269">
        <v>20</v>
      </c>
      <c r="I190" s="270"/>
      <c r="J190" s="271">
        <f>ROUND(I190*H190,2)</f>
        <v>0</v>
      </c>
      <c r="K190" s="267" t="s">
        <v>170</v>
      </c>
      <c r="L190" s="272"/>
      <c r="M190" s="273" t="s">
        <v>1</v>
      </c>
      <c r="N190" s="274" t="s">
        <v>43</v>
      </c>
      <c r="O190" s="72"/>
      <c r="P190" s="213">
        <f>O190*H190</f>
        <v>0</v>
      </c>
      <c r="Q190" s="213">
        <v>1.0499999999999999E-3</v>
      </c>
      <c r="R190" s="213">
        <f>Q190*H190</f>
        <v>2.0999999999999998E-2</v>
      </c>
      <c r="S190" s="213">
        <v>0</v>
      </c>
      <c r="T190" s="214">
        <f>S190*H190</f>
        <v>0</v>
      </c>
      <c r="U190" s="35"/>
      <c r="V190" s="35"/>
      <c r="W190" s="35"/>
      <c r="X190" s="35"/>
      <c r="Y190" s="35"/>
      <c r="Z190" s="35"/>
      <c r="AA190" s="35"/>
      <c r="AB190" s="35"/>
      <c r="AC190" s="35"/>
      <c r="AD190" s="35"/>
      <c r="AE190" s="35"/>
      <c r="AR190" s="215" t="s">
        <v>381</v>
      </c>
      <c r="AT190" s="215" t="s">
        <v>420</v>
      </c>
      <c r="AU190" s="215" t="s">
        <v>88</v>
      </c>
      <c r="AY190" s="18" t="s">
        <v>164</v>
      </c>
      <c r="BE190" s="216">
        <f>IF(N190="základní",J190,0)</f>
        <v>0</v>
      </c>
      <c r="BF190" s="216">
        <f>IF(N190="snížená",J190,0)</f>
        <v>0</v>
      </c>
      <c r="BG190" s="216">
        <f>IF(N190="zákl. přenesená",J190,0)</f>
        <v>0</v>
      </c>
      <c r="BH190" s="216">
        <f>IF(N190="sníž. přenesená",J190,0)</f>
        <v>0</v>
      </c>
      <c r="BI190" s="216">
        <f>IF(N190="nulová",J190,0)</f>
        <v>0</v>
      </c>
      <c r="BJ190" s="18" t="s">
        <v>86</v>
      </c>
      <c r="BK190" s="216">
        <f>ROUND(I190*H190,2)</f>
        <v>0</v>
      </c>
      <c r="BL190" s="18" t="s">
        <v>269</v>
      </c>
      <c r="BM190" s="215" t="s">
        <v>1606</v>
      </c>
    </row>
    <row r="191" spans="1:65" s="2" customFormat="1" ht="24" customHeight="1">
      <c r="A191" s="35"/>
      <c r="B191" s="36"/>
      <c r="C191" s="204" t="s">
        <v>426</v>
      </c>
      <c r="D191" s="204" t="s">
        <v>166</v>
      </c>
      <c r="E191" s="205" t="s">
        <v>1607</v>
      </c>
      <c r="F191" s="206" t="s">
        <v>1608</v>
      </c>
      <c r="G191" s="207" t="s">
        <v>262</v>
      </c>
      <c r="H191" s="208">
        <v>15</v>
      </c>
      <c r="I191" s="209"/>
      <c r="J191" s="210">
        <f>ROUND(I191*H191,2)</f>
        <v>0</v>
      </c>
      <c r="K191" s="206" t="s">
        <v>170</v>
      </c>
      <c r="L191" s="40"/>
      <c r="M191" s="211" t="s">
        <v>1</v>
      </c>
      <c r="N191" s="212" t="s">
        <v>43</v>
      </c>
      <c r="O191" s="72"/>
      <c r="P191" s="213">
        <f>O191*H191</f>
        <v>0</v>
      </c>
      <c r="Q191" s="213">
        <v>1.01E-3</v>
      </c>
      <c r="R191" s="213">
        <f>Q191*H191</f>
        <v>1.515E-2</v>
      </c>
      <c r="S191" s="213">
        <v>0</v>
      </c>
      <c r="T191" s="214">
        <f>S191*H191</f>
        <v>0</v>
      </c>
      <c r="U191" s="35"/>
      <c r="V191" s="35"/>
      <c r="W191" s="35"/>
      <c r="X191" s="35"/>
      <c r="Y191" s="35"/>
      <c r="Z191" s="35"/>
      <c r="AA191" s="35"/>
      <c r="AB191" s="35"/>
      <c r="AC191" s="35"/>
      <c r="AD191" s="35"/>
      <c r="AE191" s="35"/>
      <c r="AR191" s="215" t="s">
        <v>269</v>
      </c>
      <c r="AT191" s="215" t="s">
        <v>166</v>
      </c>
      <c r="AU191" s="215" t="s">
        <v>88</v>
      </c>
      <c r="AY191" s="18" t="s">
        <v>164</v>
      </c>
      <c r="BE191" s="216">
        <f>IF(N191="základní",J191,0)</f>
        <v>0</v>
      </c>
      <c r="BF191" s="216">
        <f>IF(N191="snížená",J191,0)</f>
        <v>0</v>
      </c>
      <c r="BG191" s="216">
        <f>IF(N191="zákl. přenesená",J191,0)</f>
        <v>0</v>
      </c>
      <c r="BH191" s="216">
        <f>IF(N191="sníž. přenesená",J191,0)</f>
        <v>0</v>
      </c>
      <c r="BI191" s="216">
        <f>IF(N191="nulová",J191,0)</f>
        <v>0</v>
      </c>
      <c r="BJ191" s="18" t="s">
        <v>86</v>
      </c>
      <c r="BK191" s="216">
        <f>ROUND(I191*H191,2)</f>
        <v>0</v>
      </c>
      <c r="BL191" s="18" t="s">
        <v>269</v>
      </c>
      <c r="BM191" s="215" t="s">
        <v>1609</v>
      </c>
    </row>
    <row r="192" spans="1:65" s="2" customFormat="1" ht="87.75">
      <c r="A192" s="35"/>
      <c r="B192" s="36"/>
      <c r="C192" s="37"/>
      <c r="D192" s="217" t="s">
        <v>173</v>
      </c>
      <c r="E192" s="37"/>
      <c r="F192" s="218" t="s">
        <v>1579</v>
      </c>
      <c r="G192" s="37"/>
      <c r="H192" s="37"/>
      <c r="I192" s="116"/>
      <c r="J192" s="37"/>
      <c r="K192" s="37"/>
      <c r="L192" s="40"/>
      <c r="M192" s="219"/>
      <c r="N192" s="220"/>
      <c r="O192" s="72"/>
      <c r="P192" s="72"/>
      <c r="Q192" s="72"/>
      <c r="R192" s="72"/>
      <c r="S192" s="72"/>
      <c r="T192" s="73"/>
      <c r="U192" s="35"/>
      <c r="V192" s="35"/>
      <c r="W192" s="35"/>
      <c r="X192" s="35"/>
      <c r="Y192" s="35"/>
      <c r="Z192" s="35"/>
      <c r="AA192" s="35"/>
      <c r="AB192" s="35"/>
      <c r="AC192" s="35"/>
      <c r="AD192" s="35"/>
      <c r="AE192" s="35"/>
      <c r="AT192" s="18" t="s">
        <v>173</v>
      </c>
      <c r="AU192" s="18" t="s">
        <v>88</v>
      </c>
    </row>
    <row r="193" spans="1:65" s="2" customFormat="1" ht="24" customHeight="1">
      <c r="A193" s="35"/>
      <c r="B193" s="36"/>
      <c r="C193" s="265" t="s">
        <v>432</v>
      </c>
      <c r="D193" s="265" t="s">
        <v>420</v>
      </c>
      <c r="E193" s="266" t="s">
        <v>1610</v>
      </c>
      <c r="F193" s="267" t="s">
        <v>1611</v>
      </c>
      <c r="G193" s="268" t="s">
        <v>262</v>
      </c>
      <c r="H193" s="269">
        <v>15</v>
      </c>
      <c r="I193" s="270"/>
      <c r="J193" s="271">
        <f>ROUND(I193*H193,2)</f>
        <v>0</v>
      </c>
      <c r="K193" s="267" t="s">
        <v>170</v>
      </c>
      <c r="L193" s="272"/>
      <c r="M193" s="273" t="s">
        <v>1</v>
      </c>
      <c r="N193" s="274" t="s">
        <v>43</v>
      </c>
      <c r="O193" s="72"/>
      <c r="P193" s="213">
        <f>O193*H193</f>
        <v>0</v>
      </c>
      <c r="Q193" s="213">
        <v>1.65E-3</v>
      </c>
      <c r="R193" s="213">
        <f>Q193*H193</f>
        <v>2.4750000000000001E-2</v>
      </c>
      <c r="S193" s="213">
        <v>0</v>
      </c>
      <c r="T193" s="214">
        <f>S193*H193</f>
        <v>0</v>
      </c>
      <c r="U193" s="35"/>
      <c r="V193" s="35"/>
      <c r="W193" s="35"/>
      <c r="X193" s="35"/>
      <c r="Y193" s="35"/>
      <c r="Z193" s="35"/>
      <c r="AA193" s="35"/>
      <c r="AB193" s="35"/>
      <c r="AC193" s="35"/>
      <c r="AD193" s="35"/>
      <c r="AE193" s="35"/>
      <c r="AR193" s="215" t="s">
        <v>381</v>
      </c>
      <c r="AT193" s="215" t="s">
        <v>420</v>
      </c>
      <c r="AU193" s="215" t="s">
        <v>88</v>
      </c>
      <c r="AY193" s="18" t="s">
        <v>164</v>
      </c>
      <c r="BE193" s="216">
        <f>IF(N193="základní",J193,0)</f>
        <v>0</v>
      </c>
      <c r="BF193" s="216">
        <f>IF(N193="snížená",J193,0)</f>
        <v>0</v>
      </c>
      <c r="BG193" s="216">
        <f>IF(N193="zákl. přenesená",J193,0)</f>
        <v>0</v>
      </c>
      <c r="BH193" s="216">
        <f>IF(N193="sníž. přenesená",J193,0)</f>
        <v>0</v>
      </c>
      <c r="BI193" s="216">
        <f>IF(N193="nulová",J193,0)</f>
        <v>0</v>
      </c>
      <c r="BJ193" s="18" t="s">
        <v>86</v>
      </c>
      <c r="BK193" s="216">
        <f>ROUND(I193*H193,2)</f>
        <v>0</v>
      </c>
      <c r="BL193" s="18" t="s">
        <v>269</v>
      </c>
      <c r="BM193" s="215" t="s">
        <v>1612</v>
      </c>
    </row>
    <row r="194" spans="1:65" s="2" customFormat="1" ht="24" customHeight="1">
      <c r="A194" s="35"/>
      <c r="B194" s="36"/>
      <c r="C194" s="204" t="s">
        <v>438</v>
      </c>
      <c r="D194" s="204" t="s">
        <v>166</v>
      </c>
      <c r="E194" s="205" t="s">
        <v>1613</v>
      </c>
      <c r="F194" s="206" t="s">
        <v>1614</v>
      </c>
      <c r="G194" s="207" t="s">
        <v>395</v>
      </c>
      <c r="H194" s="208">
        <v>14</v>
      </c>
      <c r="I194" s="209"/>
      <c r="J194" s="210">
        <f>ROUND(I194*H194,2)</f>
        <v>0</v>
      </c>
      <c r="K194" s="206" t="s">
        <v>170</v>
      </c>
      <c r="L194" s="40"/>
      <c r="M194" s="211" t="s">
        <v>1</v>
      </c>
      <c r="N194" s="212" t="s">
        <v>43</v>
      </c>
      <c r="O194" s="72"/>
      <c r="P194" s="213">
        <f>O194*H194</f>
        <v>0</v>
      </c>
      <c r="Q194" s="213">
        <v>0</v>
      </c>
      <c r="R194" s="213">
        <f>Q194*H194</f>
        <v>0</v>
      </c>
      <c r="S194" s="213">
        <v>0</v>
      </c>
      <c r="T194" s="214">
        <f>S194*H194</f>
        <v>0</v>
      </c>
      <c r="U194" s="35"/>
      <c r="V194" s="35"/>
      <c r="W194" s="35"/>
      <c r="X194" s="35"/>
      <c r="Y194" s="35"/>
      <c r="Z194" s="35"/>
      <c r="AA194" s="35"/>
      <c r="AB194" s="35"/>
      <c r="AC194" s="35"/>
      <c r="AD194" s="35"/>
      <c r="AE194" s="35"/>
      <c r="AR194" s="215" t="s">
        <v>269</v>
      </c>
      <c r="AT194" s="215" t="s">
        <v>166</v>
      </c>
      <c r="AU194" s="215" t="s">
        <v>88</v>
      </c>
      <c r="AY194" s="18" t="s">
        <v>164</v>
      </c>
      <c r="BE194" s="216">
        <f>IF(N194="základní",J194,0)</f>
        <v>0</v>
      </c>
      <c r="BF194" s="216">
        <f>IF(N194="snížená",J194,0)</f>
        <v>0</v>
      </c>
      <c r="BG194" s="216">
        <f>IF(N194="zákl. přenesená",J194,0)</f>
        <v>0</v>
      </c>
      <c r="BH194" s="216">
        <f>IF(N194="sníž. přenesená",J194,0)</f>
        <v>0</v>
      </c>
      <c r="BI194" s="216">
        <f>IF(N194="nulová",J194,0)</f>
        <v>0</v>
      </c>
      <c r="BJ194" s="18" t="s">
        <v>86</v>
      </c>
      <c r="BK194" s="216">
        <f>ROUND(I194*H194,2)</f>
        <v>0</v>
      </c>
      <c r="BL194" s="18" t="s">
        <v>269</v>
      </c>
      <c r="BM194" s="215" t="s">
        <v>1615</v>
      </c>
    </row>
    <row r="195" spans="1:65" s="2" customFormat="1" ht="58.5">
      <c r="A195" s="35"/>
      <c r="B195" s="36"/>
      <c r="C195" s="37"/>
      <c r="D195" s="217" t="s">
        <v>173</v>
      </c>
      <c r="E195" s="37"/>
      <c r="F195" s="218" t="s">
        <v>1616</v>
      </c>
      <c r="G195" s="37"/>
      <c r="H195" s="37"/>
      <c r="I195" s="116"/>
      <c r="J195" s="37"/>
      <c r="K195" s="37"/>
      <c r="L195" s="40"/>
      <c r="M195" s="219"/>
      <c r="N195" s="220"/>
      <c r="O195" s="72"/>
      <c r="P195" s="72"/>
      <c r="Q195" s="72"/>
      <c r="R195" s="72"/>
      <c r="S195" s="72"/>
      <c r="T195" s="73"/>
      <c r="U195" s="35"/>
      <c r="V195" s="35"/>
      <c r="W195" s="35"/>
      <c r="X195" s="35"/>
      <c r="Y195" s="35"/>
      <c r="Z195" s="35"/>
      <c r="AA195" s="35"/>
      <c r="AB195" s="35"/>
      <c r="AC195" s="35"/>
      <c r="AD195" s="35"/>
      <c r="AE195" s="35"/>
      <c r="AT195" s="18" t="s">
        <v>173</v>
      </c>
      <c r="AU195" s="18" t="s">
        <v>88</v>
      </c>
    </row>
    <row r="196" spans="1:65" s="2" customFormat="1" ht="24" customHeight="1">
      <c r="A196" s="35"/>
      <c r="B196" s="36"/>
      <c r="C196" s="204" t="s">
        <v>450</v>
      </c>
      <c r="D196" s="204" t="s">
        <v>166</v>
      </c>
      <c r="E196" s="205" t="s">
        <v>1617</v>
      </c>
      <c r="F196" s="206" t="s">
        <v>1618</v>
      </c>
      <c r="G196" s="207" t="s">
        <v>395</v>
      </c>
      <c r="H196" s="208">
        <v>1</v>
      </c>
      <c r="I196" s="209"/>
      <c r="J196" s="210">
        <f t="shared" ref="J196:J208" si="10">ROUND(I196*H196,2)</f>
        <v>0</v>
      </c>
      <c r="K196" s="206" t="s">
        <v>170</v>
      </c>
      <c r="L196" s="40"/>
      <c r="M196" s="211" t="s">
        <v>1</v>
      </c>
      <c r="N196" s="212" t="s">
        <v>43</v>
      </c>
      <c r="O196" s="72"/>
      <c r="P196" s="213">
        <f t="shared" ref="P196:P208" si="11">O196*H196</f>
        <v>0</v>
      </c>
      <c r="Q196" s="213">
        <v>1.99E-3</v>
      </c>
      <c r="R196" s="213">
        <f t="shared" ref="R196:R208" si="12">Q196*H196</f>
        <v>1.99E-3</v>
      </c>
      <c r="S196" s="213">
        <v>0</v>
      </c>
      <c r="T196" s="214">
        <f t="shared" ref="T196:T208" si="13">S196*H196</f>
        <v>0</v>
      </c>
      <c r="U196" s="35"/>
      <c r="V196" s="35"/>
      <c r="W196" s="35"/>
      <c r="X196" s="35"/>
      <c r="Y196" s="35"/>
      <c r="Z196" s="35"/>
      <c r="AA196" s="35"/>
      <c r="AB196" s="35"/>
      <c r="AC196" s="35"/>
      <c r="AD196" s="35"/>
      <c r="AE196" s="35"/>
      <c r="AR196" s="215" t="s">
        <v>269</v>
      </c>
      <c r="AT196" s="215" t="s">
        <v>166</v>
      </c>
      <c r="AU196" s="215" t="s">
        <v>88</v>
      </c>
      <c r="AY196" s="18" t="s">
        <v>164</v>
      </c>
      <c r="BE196" s="216">
        <f t="shared" ref="BE196:BE208" si="14">IF(N196="základní",J196,0)</f>
        <v>0</v>
      </c>
      <c r="BF196" s="216">
        <f t="shared" ref="BF196:BF208" si="15">IF(N196="snížená",J196,0)</f>
        <v>0</v>
      </c>
      <c r="BG196" s="216">
        <f t="shared" ref="BG196:BG208" si="16">IF(N196="zákl. přenesená",J196,0)</f>
        <v>0</v>
      </c>
      <c r="BH196" s="216">
        <f t="shared" ref="BH196:BH208" si="17">IF(N196="sníž. přenesená",J196,0)</f>
        <v>0</v>
      </c>
      <c r="BI196" s="216">
        <f t="shared" ref="BI196:BI208" si="18">IF(N196="nulová",J196,0)</f>
        <v>0</v>
      </c>
      <c r="BJ196" s="18" t="s">
        <v>86</v>
      </c>
      <c r="BK196" s="216">
        <f t="shared" ref="BK196:BK208" si="19">ROUND(I196*H196,2)</f>
        <v>0</v>
      </c>
      <c r="BL196" s="18" t="s">
        <v>269</v>
      </c>
      <c r="BM196" s="215" t="s">
        <v>1619</v>
      </c>
    </row>
    <row r="197" spans="1:65" s="2" customFormat="1" ht="24" customHeight="1">
      <c r="A197" s="35"/>
      <c r="B197" s="36"/>
      <c r="C197" s="204" t="s">
        <v>456</v>
      </c>
      <c r="D197" s="204" t="s">
        <v>166</v>
      </c>
      <c r="E197" s="205" t="s">
        <v>1620</v>
      </c>
      <c r="F197" s="206" t="s">
        <v>1621</v>
      </c>
      <c r="G197" s="207" t="s">
        <v>395</v>
      </c>
      <c r="H197" s="208">
        <v>4</v>
      </c>
      <c r="I197" s="209"/>
      <c r="J197" s="210">
        <f t="shared" si="10"/>
        <v>0</v>
      </c>
      <c r="K197" s="206" t="s">
        <v>170</v>
      </c>
      <c r="L197" s="40"/>
      <c r="M197" s="211" t="s">
        <v>1</v>
      </c>
      <c r="N197" s="212" t="s">
        <v>43</v>
      </c>
      <c r="O197" s="72"/>
      <c r="P197" s="213">
        <f t="shared" si="11"/>
        <v>0</v>
      </c>
      <c r="Q197" s="213">
        <v>2.7E-4</v>
      </c>
      <c r="R197" s="213">
        <f t="shared" si="12"/>
        <v>1.08E-3</v>
      </c>
      <c r="S197" s="213">
        <v>0</v>
      </c>
      <c r="T197" s="214">
        <f t="shared" si="13"/>
        <v>0</v>
      </c>
      <c r="U197" s="35"/>
      <c r="V197" s="35"/>
      <c r="W197" s="35"/>
      <c r="X197" s="35"/>
      <c r="Y197" s="35"/>
      <c r="Z197" s="35"/>
      <c r="AA197" s="35"/>
      <c r="AB197" s="35"/>
      <c r="AC197" s="35"/>
      <c r="AD197" s="35"/>
      <c r="AE197" s="35"/>
      <c r="AR197" s="215" t="s">
        <v>269</v>
      </c>
      <c r="AT197" s="215" t="s">
        <v>166</v>
      </c>
      <c r="AU197" s="215" t="s">
        <v>88</v>
      </c>
      <c r="AY197" s="18" t="s">
        <v>164</v>
      </c>
      <c r="BE197" s="216">
        <f t="shared" si="14"/>
        <v>0</v>
      </c>
      <c r="BF197" s="216">
        <f t="shared" si="15"/>
        <v>0</v>
      </c>
      <c r="BG197" s="216">
        <f t="shared" si="16"/>
        <v>0</v>
      </c>
      <c r="BH197" s="216">
        <f t="shared" si="17"/>
        <v>0</v>
      </c>
      <c r="BI197" s="216">
        <f t="shared" si="18"/>
        <v>0</v>
      </c>
      <c r="BJ197" s="18" t="s">
        <v>86</v>
      </c>
      <c r="BK197" s="216">
        <f t="shared" si="19"/>
        <v>0</v>
      </c>
      <c r="BL197" s="18" t="s">
        <v>269</v>
      </c>
      <c r="BM197" s="215" t="s">
        <v>1622</v>
      </c>
    </row>
    <row r="198" spans="1:65" s="2" customFormat="1" ht="24" customHeight="1">
      <c r="A198" s="35"/>
      <c r="B198" s="36"/>
      <c r="C198" s="204" t="s">
        <v>463</v>
      </c>
      <c r="D198" s="204" t="s">
        <v>166</v>
      </c>
      <c r="E198" s="205" t="s">
        <v>1623</v>
      </c>
      <c r="F198" s="206" t="s">
        <v>1624</v>
      </c>
      <c r="G198" s="207" t="s">
        <v>395</v>
      </c>
      <c r="H198" s="208">
        <v>1</v>
      </c>
      <c r="I198" s="209"/>
      <c r="J198" s="210">
        <f t="shared" si="10"/>
        <v>0</v>
      </c>
      <c r="K198" s="206" t="s">
        <v>170</v>
      </c>
      <c r="L198" s="40"/>
      <c r="M198" s="211" t="s">
        <v>1</v>
      </c>
      <c r="N198" s="212" t="s">
        <v>43</v>
      </c>
      <c r="O198" s="72"/>
      <c r="P198" s="213">
        <f t="shared" si="11"/>
        <v>0</v>
      </c>
      <c r="Q198" s="213">
        <v>4.0000000000000002E-4</v>
      </c>
      <c r="R198" s="213">
        <f t="shared" si="12"/>
        <v>4.0000000000000002E-4</v>
      </c>
      <c r="S198" s="213">
        <v>0</v>
      </c>
      <c r="T198" s="214">
        <f t="shared" si="13"/>
        <v>0</v>
      </c>
      <c r="U198" s="35"/>
      <c r="V198" s="35"/>
      <c r="W198" s="35"/>
      <c r="X198" s="35"/>
      <c r="Y198" s="35"/>
      <c r="Z198" s="35"/>
      <c r="AA198" s="35"/>
      <c r="AB198" s="35"/>
      <c r="AC198" s="35"/>
      <c r="AD198" s="35"/>
      <c r="AE198" s="35"/>
      <c r="AR198" s="215" t="s">
        <v>269</v>
      </c>
      <c r="AT198" s="215" t="s">
        <v>166</v>
      </c>
      <c r="AU198" s="215" t="s">
        <v>88</v>
      </c>
      <c r="AY198" s="18" t="s">
        <v>164</v>
      </c>
      <c r="BE198" s="216">
        <f t="shared" si="14"/>
        <v>0</v>
      </c>
      <c r="BF198" s="216">
        <f t="shared" si="15"/>
        <v>0</v>
      </c>
      <c r="BG198" s="216">
        <f t="shared" si="16"/>
        <v>0</v>
      </c>
      <c r="BH198" s="216">
        <f t="shared" si="17"/>
        <v>0</v>
      </c>
      <c r="BI198" s="216">
        <f t="shared" si="18"/>
        <v>0</v>
      </c>
      <c r="BJ198" s="18" t="s">
        <v>86</v>
      </c>
      <c r="BK198" s="216">
        <f t="shared" si="19"/>
        <v>0</v>
      </c>
      <c r="BL198" s="18" t="s">
        <v>269</v>
      </c>
      <c r="BM198" s="215" t="s">
        <v>1625</v>
      </c>
    </row>
    <row r="199" spans="1:65" s="2" customFormat="1" ht="24" customHeight="1">
      <c r="A199" s="35"/>
      <c r="B199" s="36"/>
      <c r="C199" s="204" t="s">
        <v>469</v>
      </c>
      <c r="D199" s="204" t="s">
        <v>166</v>
      </c>
      <c r="E199" s="205" t="s">
        <v>1626</v>
      </c>
      <c r="F199" s="206" t="s">
        <v>1627</v>
      </c>
      <c r="G199" s="207" t="s">
        <v>395</v>
      </c>
      <c r="H199" s="208">
        <v>2</v>
      </c>
      <c r="I199" s="209"/>
      <c r="J199" s="210">
        <f t="shared" si="10"/>
        <v>0</v>
      </c>
      <c r="K199" s="206" t="s">
        <v>170</v>
      </c>
      <c r="L199" s="40"/>
      <c r="M199" s="211" t="s">
        <v>1</v>
      </c>
      <c r="N199" s="212" t="s">
        <v>43</v>
      </c>
      <c r="O199" s="72"/>
      <c r="P199" s="213">
        <f t="shared" si="11"/>
        <v>0</v>
      </c>
      <c r="Q199" s="213">
        <v>8.0000000000000004E-4</v>
      </c>
      <c r="R199" s="213">
        <f t="shared" si="12"/>
        <v>1.6000000000000001E-3</v>
      </c>
      <c r="S199" s="213">
        <v>0</v>
      </c>
      <c r="T199" s="214">
        <f t="shared" si="13"/>
        <v>0</v>
      </c>
      <c r="U199" s="35"/>
      <c r="V199" s="35"/>
      <c r="W199" s="35"/>
      <c r="X199" s="35"/>
      <c r="Y199" s="35"/>
      <c r="Z199" s="35"/>
      <c r="AA199" s="35"/>
      <c r="AB199" s="35"/>
      <c r="AC199" s="35"/>
      <c r="AD199" s="35"/>
      <c r="AE199" s="35"/>
      <c r="AR199" s="215" t="s">
        <v>269</v>
      </c>
      <c r="AT199" s="215" t="s">
        <v>166</v>
      </c>
      <c r="AU199" s="215" t="s">
        <v>88</v>
      </c>
      <c r="AY199" s="18" t="s">
        <v>164</v>
      </c>
      <c r="BE199" s="216">
        <f t="shared" si="14"/>
        <v>0</v>
      </c>
      <c r="BF199" s="216">
        <f t="shared" si="15"/>
        <v>0</v>
      </c>
      <c r="BG199" s="216">
        <f t="shared" si="16"/>
        <v>0</v>
      </c>
      <c r="BH199" s="216">
        <f t="shared" si="17"/>
        <v>0</v>
      </c>
      <c r="BI199" s="216">
        <f t="shared" si="18"/>
        <v>0</v>
      </c>
      <c r="BJ199" s="18" t="s">
        <v>86</v>
      </c>
      <c r="BK199" s="216">
        <f t="shared" si="19"/>
        <v>0</v>
      </c>
      <c r="BL199" s="18" t="s">
        <v>269</v>
      </c>
      <c r="BM199" s="215" t="s">
        <v>1628</v>
      </c>
    </row>
    <row r="200" spans="1:65" s="2" customFormat="1" ht="24" customHeight="1">
      <c r="A200" s="35"/>
      <c r="B200" s="36"/>
      <c r="C200" s="204" t="s">
        <v>473</v>
      </c>
      <c r="D200" s="204" t="s">
        <v>166</v>
      </c>
      <c r="E200" s="205" t="s">
        <v>1629</v>
      </c>
      <c r="F200" s="206" t="s">
        <v>1630</v>
      </c>
      <c r="G200" s="207" t="s">
        <v>395</v>
      </c>
      <c r="H200" s="208">
        <v>1</v>
      </c>
      <c r="I200" s="209"/>
      <c r="J200" s="210">
        <f t="shared" si="10"/>
        <v>0</v>
      </c>
      <c r="K200" s="206" t="s">
        <v>170</v>
      </c>
      <c r="L200" s="40"/>
      <c r="M200" s="211" t="s">
        <v>1</v>
      </c>
      <c r="N200" s="212" t="s">
        <v>43</v>
      </c>
      <c r="O200" s="72"/>
      <c r="P200" s="213">
        <f t="shared" si="11"/>
        <v>0</v>
      </c>
      <c r="Q200" s="213">
        <v>1.7000000000000001E-4</v>
      </c>
      <c r="R200" s="213">
        <f t="shared" si="12"/>
        <v>1.7000000000000001E-4</v>
      </c>
      <c r="S200" s="213">
        <v>0</v>
      </c>
      <c r="T200" s="214">
        <f t="shared" si="13"/>
        <v>0</v>
      </c>
      <c r="U200" s="35"/>
      <c r="V200" s="35"/>
      <c r="W200" s="35"/>
      <c r="X200" s="35"/>
      <c r="Y200" s="35"/>
      <c r="Z200" s="35"/>
      <c r="AA200" s="35"/>
      <c r="AB200" s="35"/>
      <c r="AC200" s="35"/>
      <c r="AD200" s="35"/>
      <c r="AE200" s="35"/>
      <c r="AR200" s="215" t="s">
        <v>269</v>
      </c>
      <c r="AT200" s="215" t="s">
        <v>166</v>
      </c>
      <c r="AU200" s="215" t="s">
        <v>88</v>
      </c>
      <c r="AY200" s="18" t="s">
        <v>164</v>
      </c>
      <c r="BE200" s="216">
        <f t="shared" si="14"/>
        <v>0</v>
      </c>
      <c r="BF200" s="216">
        <f t="shared" si="15"/>
        <v>0</v>
      </c>
      <c r="BG200" s="216">
        <f t="shared" si="16"/>
        <v>0</v>
      </c>
      <c r="BH200" s="216">
        <f t="shared" si="17"/>
        <v>0</v>
      </c>
      <c r="BI200" s="216">
        <f t="shared" si="18"/>
        <v>0</v>
      </c>
      <c r="BJ200" s="18" t="s">
        <v>86</v>
      </c>
      <c r="BK200" s="216">
        <f t="shared" si="19"/>
        <v>0</v>
      </c>
      <c r="BL200" s="18" t="s">
        <v>269</v>
      </c>
      <c r="BM200" s="215" t="s">
        <v>1631</v>
      </c>
    </row>
    <row r="201" spans="1:65" s="2" customFormat="1" ht="24" customHeight="1">
      <c r="A201" s="35"/>
      <c r="B201" s="36"/>
      <c r="C201" s="204" t="s">
        <v>479</v>
      </c>
      <c r="D201" s="204" t="s">
        <v>166</v>
      </c>
      <c r="E201" s="205" t="s">
        <v>1632</v>
      </c>
      <c r="F201" s="206" t="s">
        <v>1633</v>
      </c>
      <c r="G201" s="207" t="s">
        <v>395</v>
      </c>
      <c r="H201" s="208">
        <v>1</v>
      </c>
      <c r="I201" s="209"/>
      <c r="J201" s="210">
        <f t="shared" si="10"/>
        <v>0</v>
      </c>
      <c r="K201" s="206" t="s">
        <v>170</v>
      </c>
      <c r="L201" s="40"/>
      <c r="M201" s="211" t="s">
        <v>1</v>
      </c>
      <c r="N201" s="212" t="s">
        <v>43</v>
      </c>
      <c r="O201" s="72"/>
      <c r="P201" s="213">
        <f t="shared" si="11"/>
        <v>0</v>
      </c>
      <c r="Q201" s="213">
        <v>2.4000000000000001E-4</v>
      </c>
      <c r="R201" s="213">
        <f t="shared" si="12"/>
        <v>2.4000000000000001E-4</v>
      </c>
      <c r="S201" s="213">
        <v>0</v>
      </c>
      <c r="T201" s="214">
        <f t="shared" si="13"/>
        <v>0</v>
      </c>
      <c r="U201" s="35"/>
      <c r="V201" s="35"/>
      <c r="W201" s="35"/>
      <c r="X201" s="35"/>
      <c r="Y201" s="35"/>
      <c r="Z201" s="35"/>
      <c r="AA201" s="35"/>
      <c r="AB201" s="35"/>
      <c r="AC201" s="35"/>
      <c r="AD201" s="35"/>
      <c r="AE201" s="35"/>
      <c r="AR201" s="215" t="s">
        <v>269</v>
      </c>
      <c r="AT201" s="215" t="s">
        <v>166</v>
      </c>
      <c r="AU201" s="215" t="s">
        <v>88</v>
      </c>
      <c r="AY201" s="18" t="s">
        <v>164</v>
      </c>
      <c r="BE201" s="216">
        <f t="shared" si="14"/>
        <v>0</v>
      </c>
      <c r="BF201" s="216">
        <f t="shared" si="15"/>
        <v>0</v>
      </c>
      <c r="BG201" s="216">
        <f t="shared" si="16"/>
        <v>0</v>
      </c>
      <c r="BH201" s="216">
        <f t="shared" si="17"/>
        <v>0</v>
      </c>
      <c r="BI201" s="216">
        <f t="shared" si="18"/>
        <v>0</v>
      </c>
      <c r="BJ201" s="18" t="s">
        <v>86</v>
      </c>
      <c r="BK201" s="216">
        <f t="shared" si="19"/>
        <v>0</v>
      </c>
      <c r="BL201" s="18" t="s">
        <v>269</v>
      </c>
      <c r="BM201" s="215" t="s">
        <v>1634</v>
      </c>
    </row>
    <row r="202" spans="1:65" s="2" customFormat="1" ht="24" customHeight="1">
      <c r="A202" s="35"/>
      <c r="B202" s="36"/>
      <c r="C202" s="204" t="s">
        <v>484</v>
      </c>
      <c r="D202" s="204" t="s">
        <v>166</v>
      </c>
      <c r="E202" s="205" t="s">
        <v>1635</v>
      </c>
      <c r="F202" s="206" t="s">
        <v>1636</v>
      </c>
      <c r="G202" s="207" t="s">
        <v>395</v>
      </c>
      <c r="H202" s="208">
        <v>1</v>
      </c>
      <c r="I202" s="209"/>
      <c r="J202" s="210">
        <f t="shared" si="10"/>
        <v>0</v>
      </c>
      <c r="K202" s="206" t="s">
        <v>170</v>
      </c>
      <c r="L202" s="40"/>
      <c r="M202" s="211" t="s">
        <v>1</v>
      </c>
      <c r="N202" s="212" t="s">
        <v>43</v>
      </c>
      <c r="O202" s="72"/>
      <c r="P202" s="213">
        <f t="shared" si="11"/>
        <v>0</v>
      </c>
      <c r="Q202" s="213">
        <v>3.6000000000000002E-4</v>
      </c>
      <c r="R202" s="213">
        <f t="shared" si="12"/>
        <v>3.6000000000000002E-4</v>
      </c>
      <c r="S202" s="213">
        <v>0</v>
      </c>
      <c r="T202" s="214">
        <f t="shared" si="13"/>
        <v>0</v>
      </c>
      <c r="U202" s="35"/>
      <c r="V202" s="35"/>
      <c r="W202" s="35"/>
      <c r="X202" s="35"/>
      <c r="Y202" s="35"/>
      <c r="Z202" s="35"/>
      <c r="AA202" s="35"/>
      <c r="AB202" s="35"/>
      <c r="AC202" s="35"/>
      <c r="AD202" s="35"/>
      <c r="AE202" s="35"/>
      <c r="AR202" s="215" t="s">
        <v>269</v>
      </c>
      <c r="AT202" s="215" t="s">
        <v>166</v>
      </c>
      <c r="AU202" s="215" t="s">
        <v>88</v>
      </c>
      <c r="AY202" s="18" t="s">
        <v>164</v>
      </c>
      <c r="BE202" s="216">
        <f t="shared" si="14"/>
        <v>0</v>
      </c>
      <c r="BF202" s="216">
        <f t="shared" si="15"/>
        <v>0</v>
      </c>
      <c r="BG202" s="216">
        <f t="shared" si="16"/>
        <v>0</v>
      </c>
      <c r="BH202" s="216">
        <f t="shared" si="17"/>
        <v>0</v>
      </c>
      <c r="BI202" s="216">
        <f t="shared" si="18"/>
        <v>0</v>
      </c>
      <c r="BJ202" s="18" t="s">
        <v>86</v>
      </c>
      <c r="BK202" s="216">
        <f t="shared" si="19"/>
        <v>0</v>
      </c>
      <c r="BL202" s="18" t="s">
        <v>269</v>
      </c>
      <c r="BM202" s="215" t="s">
        <v>1637</v>
      </c>
    </row>
    <row r="203" spans="1:65" s="2" customFormat="1" ht="16.5" customHeight="1">
      <c r="A203" s="35"/>
      <c r="B203" s="36"/>
      <c r="C203" s="204" t="s">
        <v>488</v>
      </c>
      <c r="D203" s="204" t="s">
        <v>166</v>
      </c>
      <c r="E203" s="205" t="s">
        <v>1638</v>
      </c>
      <c r="F203" s="206" t="s">
        <v>1639</v>
      </c>
      <c r="G203" s="207" t="s">
        <v>395</v>
      </c>
      <c r="H203" s="208">
        <v>1</v>
      </c>
      <c r="I203" s="209"/>
      <c r="J203" s="210">
        <f t="shared" si="10"/>
        <v>0</v>
      </c>
      <c r="K203" s="206" t="s">
        <v>467</v>
      </c>
      <c r="L203" s="40"/>
      <c r="M203" s="211" t="s">
        <v>1</v>
      </c>
      <c r="N203" s="212" t="s">
        <v>43</v>
      </c>
      <c r="O203" s="72"/>
      <c r="P203" s="213">
        <f t="shared" si="11"/>
        <v>0</v>
      </c>
      <c r="Q203" s="213">
        <v>2.0699999999999998E-3</v>
      </c>
      <c r="R203" s="213">
        <f t="shared" si="12"/>
        <v>2.0699999999999998E-3</v>
      </c>
      <c r="S203" s="213">
        <v>0</v>
      </c>
      <c r="T203" s="214">
        <f t="shared" si="13"/>
        <v>0</v>
      </c>
      <c r="U203" s="35"/>
      <c r="V203" s="35"/>
      <c r="W203" s="35"/>
      <c r="X203" s="35"/>
      <c r="Y203" s="35"/>
      <c r="Z203" s="35"/>
      <c r="AA203" s="35"/>
      <c r="AB203" s="35"/>
      <c r="AC203" s="35"/>
      <c r="AD203" s="35"/>
      <c r="AE203" s="35"/>
      <c r="AR203" s="215" t="s">
        <v>269</v>
      </c>
      <c r="AT203" s="215" t="s">
        <v>166</v>
      </c>
      <c r="AU203" s="215" t="s">
        <v>88</v>
      </c>
      <c r="AY203" s="18" t="s">
        <v>164</v>
      </c>
      <c r="BE203" s="216">
        <f t="shared" si="14"/>
        <v>0</v>
      </c>
      <c r="BF203" s="216">
        <f t="shared" si="15"/>
        <v>0</v>
      </c>
      <c r="BG203" s="216">
        <f t="shared" si="16"/>
        <v>0</v>
      </c>
      <c r="BH203" s="216">
        <f t="shared" si="17"/>
        <v>0</v>
      </c>
      <c r="BI203" s="216">
        <f t="shared" si="18"/>
        <v>0</v>
      </c>
      <c r="BJ203" s="18" t="s">
        <v>86</v>
      </c>
      <c r="BK203" s="216">
        <f t="shared" si="19"/>
        <v>0</v>
      </c>
      <c r="BL203" s="18" t="s">
        <v>269</v>
      </c>
      <c r="BM203" s="215" t="s">
        <v>1640</v>
      </c>
    </row>
    <row r="204" spans="1:65" s="2" customFormat="1" ht="24" customHeight="1">
      <c r="A204" s="35"/>
      <c r="B204" s="36"/>
      <c r="C204" s="204" t="s">
        <v>492</v>
      </c>
      <c r="D204" s="204" t="s">
        <v>166</v>
      </c>
      <c r="E204" s="205" t="s">
        <v>1641</v>
      </c>
      <c r="F204" s="206" t="s">
        <v>1642</v>
      </c>
      <c r="G204" s="207" t="s">
        <v>395</v>
      </c>
      <c r="H204" s="208">
        <v>3</v>
      </c>
      <c r="I204" s="209"/>
      <c r="J204" s="210">
        <f t="shared" si="10"/>
        <v>0</v>
      </c>
      <c r="K204" s="206" t="s">
        <v>170</v>
      </c>
      <c r="L204" s="40"/>
      <c r="M204" s="211" t="s">
        <v>1</v>
      </c>
      <c r="N204" s="212" t="s">
        <v>43</v>
      </c>
      <c r="O204" s="72"/>
      <c r="P204" s="213">
        <f t="shared" si="11"/>
        <v>0</v>
      </c>
      <c r="Q204" s="213">
        <v>2.0000000000000002E-5</v>
      </c>
      <c r="R204" s="213">
        <f t="shared" si="12"/>
        <v>6.0000000000000008E-5</v>
      </c>
      <c r="S204" s="213">
        <v>0</v>
      </c>
      <c r="T204" s="214">
        <f t="shared" si="13"/>
        <v>0</v>
      </c>
      <c r="U204" s="35"/>
      <c r="V204" s="35"/>
      <c r="W204" s="35"/>
      <c r="X204" s="35"/>
      <c r="Y204" s="35"/>
      <c r="Z204" s="35"/>
      <c r="AA204" s="35"/>
      <c r="AB204" s="35"/>
      <c r="AC204" s="35"/>
      <c r="AD204" s="35"/>
      <c r="AE204" s="35"/>
      <c r="AR204" s="215" t="s">
        <v>269</v>
      </c>
      <c r="AT204" s="215" t="s">
        <v>166</v>
      </c>
      <c r="AU204" s="215" t="s">
        <v>88</v>
      </c>
      <c r="AY204" s="18" t="s">
        <v>164</v>
      </c>
      <c r="BE204" s="216">
        <f t="shared" si="14"/>
        <v>0</v>
      </c>
      <c r="BF204" s="216">
        <f t="shared" si="15"/>
        <v>0</v>
      </c>
      <c r="BG204" s="216">
        <f t="shared" si="16"/>
        <v>0</v>
      </c>
      <c r="BH204" s="216">
        <f t="shared" si="17"/>
        <v>0</v>
      </c>
      <c r="BI204" s="216">
        <f t="shared" si="18"/>
        <v>0</v>
      </c>
      <c r="BJ204" s="18" t="s">
        <v>86</v>
      </c>
      <c r="BK204" s="216">
        <f t="shared" si="19"/>
        <v>0</v>
      </c>
      <c r="BL204" s="18" t="s">
        <v>269</v>
      </c>
      <c r="BM204" s="215" t="s">
        <v>1643</v>
      </c>
    </row>
    <row r="205" spans="1:65" s="2" customFormat="1" ht="16.5" customHeight="1">
      <c r="A205" s="35"/>
      <c r="B205" s="36"/>
      <c r="C205" s="265" t="s">
        <v>496</v>
      </c>
      <c r="D205" s="265" t="s">
        <v>420</v>
      </c>
      <c r="E205" s="266" t="s">
        <v>1644</v>
      </c>
      <c r="F205" s="267" t="s">
        <v>1645</v>
      </c>
      <c r="G205" s="268" t="s">
        <v>395</v>
      </c>
      <c r="H205" s="269">
        <v>1</v>
      </c>
      <c r="I205" s="270"/>
      <c r="J205" s="271">
        <f t="shared" si="10"/>
        <v>0</v>
      </c>
      <c r="K205" s="267" t="s">
        <v>467</v>
      </c>
      <c r="L205" s="272"/>
      <c r="M205" s="273" t="s">
        <v>1</v>
      </c>
      <c r="N205" s="274" t="s">
        <v>43</v>
      </c>
      <c r="O205" s="72"/>
      <c r="P205" s="213">
        <f t="shared" si="11"/>
        <v>0</v>
      </c>
      <c r="Q205" s="213">
        <v>0</v>
      </c>
      <c r="R205" s="213">
        <f t="shared" si="12"/>
        <v>0</v>
      </c>
      <c r="S205" s="213">
        <v>0</v>
      </c>
      <c r="T205" s="214">
        <f t="shared" si="13"/>
        <v>0</v>
      </c>
      <c r="U205" s="35"/>
      <c r="V205" s="35"/>
      <c r="W205" s="35"/>
      <c r="X205" s="35"/>
      <c r="Y205" s="35"/>
      <c r="Z205" s="35"/>
      <c r="AA205" s="35"/>
      <c r="AB205" s="35"/>
      <c r="AC205" s="35"/>
      <c r="AD205" s="35"/>
      <c r="AE205" s="35"/>
      <c r="AR205" s="215" t="s">
        <v>381</v>
      </c>
      <c r="AT205" s="215" t="s">
        <v>420</v>
      </c>
      <c r="AU205" s="215" t="s">
        <v>88</v>
      </c>
      <c r="AY205" s="18" t="s">
        <v>164</v>
      </c>
      <c r="BE205" s="216">
        <f t="shared" si="14"/>
        <v>0</v>
      </c>
      <c r="BF205" s="216">
        <f t="shared" si="15"/>
        <v>0</v>
      </c>
      <c r="BG205" s="216">
        <f t="shared" si="16"/>
        <v>0</v>
      </c>
      <c r="BH205" s="216">
        <f t="shared" si="17"/>
        <v>0</v>
      </c>
      <c r="BI205" s="216">
        <f t="shared" si="18"/>
        <v>0</v>
      </c>
      <c r="BJ205" s="18" t="s">
        <v>86</v>
      </c>
      <c r="BK205" s="216">
        <f t="shared" si="19"/>
        <v>0</v>
      </c>
      <c r="BL205" s="18" t="s">
        <v>269</v>
      </c>
      <c r="BM205" s="215" t="s">
        <v>1646</v>
      </c>
    </row>
    <row r="206" spans="1:65" s="2" customFormat="1" ht="16.5" customHeight="1">
      <c r="A206" s="35"/>
      <c r="B206" s="36"/>
      <c r="C206" s="265" t="s">
        <v>510</v>
      </c>
      <c r="D206" s="265" t="s">
        <v>420</v>
      </c>
      <c r="E206" s="266" t="s">
        <v>1647</v>
      </c>
      <c r="F206" s="267" t="s">
        <v>1648</v>
      </c>
      <c r="G206" s="268" t="s">
        <v>395</v>
      </c>
      <c r="H206" s="269">
        <v>2</v>
      </c>
      <c r="I206" s="270"/>
      <c r="J206" s="271">
        <f t="shared" si="10"/>
        <v>0</v>
      </c>
      <c r="K206" s="267" t="s">
        <v>467</v>
      </c>
      <c r="L206" s="272"/>
      <c r="M206" s="273" t="s">
        <v>1</v>
      </c>
      <c r="N206" s="274" t="s">
        <v>43</v>
      </c>
      <c r="O206" s="72"/>
      <c r="P206" s="213">
        <f t="shared" si="11"/>
        <v>0</v>
      </c>
      <c r="Q206" s="213">
        <v>0</v>
      </c>
      <c r="R206" s="213">
        <f t="shared" si="12"/>
        <v>0</v>
      </c>
      <c r="S206" s="213">
        <v>0</v>
      </c>
      <c r="T206" s="214">
        <f t="shared" si="13"/>
        <v>0</v>
      </c>
      <c r="U206" s="35"/>
      <c r="V206" s="35"/>
      <c r="W206" s="35"/>
      <c r="X206" s="35"/>
      <c r="Y206" s="35"/>
      <c r="Z206" s="35"/>
      <c r="AA206" s="35"/>
      <c r="AB206" s="35"/>
      <c r="AC206" s="35"/>
      <c r="AD206" s="35"/>
      <c r="AE206" s="35"/>
      <c r="AR206" s="215" t="s">
        <v>381</v>
      </c>
      <c r="AT206" s="215" t="s">
        <v>420</v>
      </c>
      <c r="AU206" s="215" t="s">
        <v>88</v>
      </c>
      <c r="AY206" s="18" t="s">
        <v>164</v>
      </c>
      <c r="BE206" s="216">
        <f t="shared" si="14"/>
        <v>0</v>
      </c>
      <c r="BF206" s="216">
        <f t="shared" si="15"/>
        <v>0</v>
      </c>
      <c r="BG206" s="216">
        <f t="shared" si="16"/>
        <v>0</v>
      </c>
      <c r="BH206" s="216">
        <f t="shared" si="17"/>
        <v>0</v>
      </c>
      <c r="BI206" s="216">
        <f t="shared" si="18"/>
        <v>0</v>
      </c>
      <c r="BJ206" s="18" t="s">
        <v>86</v>
      </c>
      <c r="BK206" s="216">
        <f t="shared" si="19"/>
        <v>0</v>
      </c>
      <c r="BL206" s="18" t="s">
        <v>269</v>
      </c>
      <c r="BM206" s="215" t="s">
        <v>1649</v>
      </c>
    </row>
    <row r="207" spans="1:65" s="2" customFormat="1" ht="24" customHeight="1">
      <c r="A207" s="35"/>
      <c r="B207" s="36"/>
      <c r="C207" s="204" t="s">
        <v>514</v>
      </c>
      <c r="D207" s="204" t="s">
        <v>166</v>
      </c>
      <c r="E207" s="205" t="s">
        <v>1650</v>
      </c>
      <c r="F207" s="206" t="s">
        <v>1651</v>
      </c>
      <c r="G207" s="207" t="s">
        <v>384</v>
      </c>
      <c r="H207" s="208">
        <v>1</v>
      </c>
      <c r="I207" s="209"/>
      <c r="J207" s="210">
        <f t="shared" si="10"/>
        <v>0</v>
      </c>
      <c r="K207" s="206" t="s">
        <v>170</v>
      </c>
      <c r="L207" s="40"/>
      <c r="M207" s="211" t="s">
        <v>1</v>
      </c>
      <c r="N207" s="212" t="s">
        <v>43</v>
      </c>
      <c r="O207" s="72"/>
      <c r="P207" s="213">
        <f t="shared" si="11"/>
        <v>0</v>
      </c>
      <c r="Q207" s="213">
        <v>2.92E-2</v>
      </c>
      <c r="R207" s="213">
        <f t="shared" si="12"/>
        <v>2.92E-2</v>
      </c>
      <c r="S207" s="213">
        <v>0</v>
      </c>
      <c r="T207" s="214">
        <f t="shared" si="13"/>
        <v>0</v>
      </c>
      <c r="U207" s="35"/>
      <c r="V207" s="35"/>
      <c r="W207" s="35"/>
      <c r="X207" s="35"/>
      <c r="Y207" s="35"/>
      <c r="Z207" s="35"/>
      <c r="AA207" s="35"/>
      <c r="AB207" s="35"/>
      <c r="AC207" s="35"/>
      <c r="AD207" s="35"/>
      <c r="AE207" s="35"/>
      <c r="AR207" s="215" t="s">
        <v>269</v>
      </c>
      <c r="AT207" s="215" t="s">
        <v>166</v>
      </c>
      <c r="AU207" s="215" t="s">
        <v>88</v>
      </c>
      <c r="AY207" s="18" t="s">
        <v>164</v>
      </c>
      <c r="BE207" s="216">
        <f t="shared" si="14"/>
        <v>0</v>
      </c>
      <c r="BF207" s="216">
        <f t="shared" si="15"/>
        <v>0</v>
      </c>
      <c r="BG207" s="216">
        <f t="shared" si="16"/>
        <v>0</v>
      </c>
      <c r="BH207" s="216">
        <f t="shared" si="17"/>
        <v>0</v>
      </c>
      <c r="BI207" s="216">
        <f t="shared" si="18"/>
        <v>0</v>
      </c>
      <c r="BJ207" s="18" t="s">
        <v>86</v>
      </c>
      <c r="BK207" s="216">
        <f t="shared" si="19"/>
        <v>0</v>
      </c>
      <c r="BL207" s="18" t="s">
        <v>269</v>
      </c>
      <c r="BM207" s="215" t="s">
        <v>1652</v>
      </c>
    </row>
    <row r="208" spans="1:65" s="2" customFormat="1" ht="24" customHeight="1">
      <c r="A208" s="35"/>
      <c r="B208" s="36"/>
      <c r="C208" s="204" t="s">
        <v>521</v>
      </c>
      <c r="D208" s="204" t="s">
        <v>166</v>
      </c>
      <c r="E208" s="205" t="s">
        <v>1653</v>
      </c>
      <c r="F208" s="206" t="s">
        <v>1654</v>
      </c>
      <c r="G208" s="207" t="s">
        <v>395</v>
      </c>
      <c r="H208" s="208">
        <v>1</v>
      </c>
      <c r="I208" s="209"/>
      <c r="J208" s="210">
        <f t="shared" si="10"/>
        <v>0</v>
      </c>
      <c r="K208" s="206" t="s">
        <v>170</v>
      </c>
      <c r="L208" s="40"/>
      <c r="M208" s="211" t="s">
        <v>1</v>
      </c>
      <c r="N208" s="212" t="s">
        <v>43</v>
      </c>
      <c r="O208" s="72"/>
      <c r="P208" s="213">
        <f t="shared" si="11"/>
        <v>0</v>
      </c>
      <c r="Q208" s="213">
        <v>3.1900000000000001E-3</v>
      </c>
      <c r="R208" s="213">
        <f t="shared" si="12"/>
        <v>3.1900000000000001E-3</v>
      </c>
      <c r="S208" s="213">
        <v>0</v>
      </c>
      <c r="T208" s="214">
        <f t="shared" si="13"/>
        <v>0</v>
      </c>
      <c r="U208" s="35"/>
      <c r="V208" s="35"/>
      <c r="W208" s="35"/>
      <c r="X208" s="35"/>
      <c r="Y208" s="35"/>
      <c r="Z208" s="35"/>
      <c r="AA208" s="35"/>
      <c r="AB208" s="35"/>
      <c r="AC208" s="35"/>
      <c r="AD208" s="35"/>
      <c r="AE208" s="35"/>
      <c r="AR208" s="215" t="s">
        <v>269</v>
      </c>
      <c r="AT208" s="215" t="s">
        <v>166</v>
      </c>
      <c r="AU208" s="215" t="s">
        <v>88</v>
      </c>
      <c r="AY208" s="18" t="s">
        <v>164</v>
      </c>
      <c r="BE208" s="216">
        <f t="shared" si="14"/>
        <v>0</v>
      </c>
      <c r="BF208" s="216">
        <f t="shared" si="15"/>
        <v>0</v>
      </c>
      <c r="BG208" s="216">
        <f t="shared" si="16"/>
        <v>0</v>
      </c>
      <c r="BH208" s="216">
        <f t="shared" si="17"/>
        <v>0</v>
      </c>
      <c r="BI208" s="216">
        <f t="shared" si="18"/>
        <v>0</v>
      </c>
      <c r="BJ208" s="18" t="s">
        <v>86</v>
      </c>
      <c r="BK208" s="216">
        <f t="shared" si="19"/>
        <v>0</v>
      </c>
      <c r="BL208" s="18" t="s">
        <v>269</v>
      </c>
      <c r="BM208" s="215" t="s">
        <v>1655</v>
      </c>
    </row>
    <row r="209" spans="1:65" s="2" customFormat="1" ht="39">
      <c r="A209" s="35"/>
      <c r="B209" s="36"/>
      <c r="C209" s="37"/>
      <c r="D209" s="217" t="s">
        <v>173</v>
      </c>
      <c r="E209" s="37"/>
      <c r="F209" s="218" t="s">
        <v>1656</v>
      </c>
      <c r="G209" s="37"/>
      <c r="H209" s="37"/>
      <c r="I209" s="116"/>
      <c r="J209" s="37"/>
      <c r="K209" s="37"/>
      <c r="L209" s="40"/>
      <c r="M209" s="219"/>
      <c r="N209" s="220"/>
      <c r="O209" s="72"/>
      <c r="P209" s="72"/>
      <c r="Q209" s="72"/>
      <c r="R209" s="72"/>
      <c r="S209" s="72"/>
      <c r="T209" s="73"/>
      <c r="U209" s="35"/>
      <c r="V209" s="35"/>
      <c r="W209" s="35"/>
      <c r="X209" s="35"/>
      <c r="Y209" s="35"/>
      <c r="Z209" s="35"/>
      <c r="AA209" s="35"/>
      <c r="AB209" s="35"/>
      <c r="AC209" s="35"/>
      <c r="AD209" s="35"/>
      <c r="AE209" s="35"/>
      <c r="AT209" s="18" t="s">
        <v>173</v>
      </c>
      <c r="AU209" s="18" t="s">
        <v>88</v>
      </c>
    </row>
    <row r="210" spans="1:65" s="2" customFormat="1" ht="16.5" customHeight="1">
      <c r="A210" s="35"/>
      <c r="B210" s="36"/>
      <c r="C210" s="204" t="s">
        <v>525</v>
      </c>
      <c r="D210" s="204" t="s">
        <v>166</v>
      </c>
      <c r="E210" s="205" t="s">
        <v>1657</v>
      </c>
      <c r="F210" s="206" t="s">
        <v>1658</v>
      </c>
      <c r="G210" s="207" t="s">
        <v>384</v>
      </c>
      <c r="H210" s="208">
        <v>1</v>
      </c>
      <c r="I210" s="209"/>
      <c r="J210" s="210">
        <f>ROUND(I210*H210,2)</f>
        <v>0</v>
      </c>
      <c r="K210" s="206" t="s">
        <v>170</v>
      </c>
      <c r="L210" s="40"/>
      <c r="M210" s="211" t="s">
        <v>1</v>
      </c>
      <c r="N210" s="212" t="s">
        <v>43</v>
      </c>
      <c r="O210" s="72"/>
      <c r="P210" s="213">
        <f>O210*H210</f>
        <v>0</v>
      </c>
      <c r="Q210" s="213">
        <v>7.7600000000000004E-3</v>
      </c>
      <c r="R210" s="213">
        <f>Q210*H210</f>
        <v>7.7600000000000004E-3</v>
      </c>
      <c r="S210" s="213">
        <v>0</v>
      </c>
      <c r="T210" s="214">
        <f>S210*H210</f>
        <v>0</v>
      </c>
      <c r="U210" s="35"/>
      <c r="V210" s="35"/>
      <c r="W210" s="35"/>
      <c r="X210" s="35"/>
      <c r="Y210" s="35"/>
      <c r="Z210" s="35"/>
      <c r="AA210" s="35"/>
      <c r="AB210" s="35"/>
      <c r="AC210" s="35"/>
      <c r="AD210" s="35"/>
      <c r="AE210" s="35"/>
      <c r="AR210" s="215" t="s">
        <v>269</v>
      </c>
      <c r="AT210" s="215" t="s">
        <v>166</v>
      </c>
      <c r="AU210" s="215" t="s">
        <v>88</v>
      </c>
      <c r="AY210" s="18" t="s">
        <v>164</v>
      </c>
      <c r="BE210" s="216">
        <f>IF(N210="základní",J210,0)</f>
        <v>0</v>
      </c>
      <c r="BF210" s="216">
        <f>IF(N210="snížená",J210,0)</f>
        <v>0</v>
      </c>
      <c r="BG210" s="216">
        <f>IF(N210="zákl. přenesená",J210,0)</f>
        <v>0</v>
      </c>
      <c r="BH210" s="216">
        <f>IF(N210="sníž. přenesená",J210,0)</f>
        <v>0</v>
      </c>
      <c r="BI210" s="216">
        <f>IF(N210="nulová",J210,0)</f>
        <v>0</v>
      </c>
      <c r="BJ210" s="18" t="s">
        <v>86</v>
      </c>
      <c r="BK210" s="216">
        <f>ROUND(I210*H210,2)</f>
        <v>0</v>
      </c>
      <c r="BL210" s="18" t="s">
        <v>269</v>
      </c>
      <c r="BM210" s="215" t="s">
        <v>1659</v>
      </c>
    </row>
    <row r="211" spans="1:65" s="2" customFormat="1" ht="39">
      <c r="A211" s="35"/>
      <c r="B211" s="36"/>
      <c r="C211" s="37"/>
      <c r="D211" s="217" t="s">
        <v>173</v>
      </c>
      <c r="E211" s="37"/>
      <c r="F211" s="218" t="s">
        <v>1656</v>
      </c>
      <c r="G211" s="37"/>
      <c r="H211" s="37"/>
      <c r="I211" s="116"/>
      <c r="J211" s="37"/>
      <c r="K211" s="37"/>
      <c r="L211" s="40"/>
      <c r="M211" s="219"/>
      <c r="N211" s="220"/>
      <c r="O211" s="72"/>
      <c r="P211" s="72"/>
      <c r="Q211" s="72"/>
      <c r="R211" s="72"/>
      <c r="S211" s="72"/>
      <c r="T211" s="73"/>
      <c r="U211" s="35"/>
      <c r="V211" s="35"/>
      <c r="W211" s="35"/>
      <c r="X211" s="35"/>
      <c r="Y211" s="35"/>
      <c r="Z211" s="35"/>
      <c r="AA211" s="35"/>
      <c r="AB211" s="35"/>
      <c r="AC211" s="35"/>
      <c r="AD211" s="35"/>
      <c r="AE211" s="35"/>
      <c r="AT211" s="18" t="s">
        <v>173</v>
      </c>
      <c r="AU211" s="18" t="s">
        <v>88</v>
      </c>
    </row>
    <row r="212" spans="1:65" s="2" customFormat="1" ht="16.5" customHeight="1">
      <c r="A212" s="35"/>
      <c r="B212" s="36"/>
      <c r="C212" s="204" t="s">
        <v>531</v>
      </c>
      <c r="D212" s="204" t="s">
        <v>166</v>
      </c>
      <c r="E212" s="205" t="s">
        <v>1657</v>
      </c>
      <c r="F212" s="206" t="s">
        <v>1658</v>
      </c>
      <c r="G212" s="207" t="s">
        <v>384</v>
      </c>
      <c r="H212" s="208">
        <v>1</v>
      </c>
      <c r="I212" s="209"/>
      <c r="J212" s="210">
        <f>ROUND(I212*H212,2)</f>
        <v>0</v>
      </c>
      <c r="K212" s="206" t="s">
        <v>170</v>
      </c>
      <c r="L212" s="40"/>
      <c r="M212" s="211" t="s">
        <v>1</v>
      </c>
      <c r="N212" s="212" t="s">
        <v>43</v>
      </c>
      <c r="O212" s="72"/>
      <c r="P212" s="213">
        <f>O212*H212</f>
        <v>0</v>
      </c>
      <c r="Q212" s="213">
        <v>7.7600000000000004E-3</v>
      </c>
      <c r="R212" s="213">
        <f>Q212*H212</f>
        <v>7.7600000000000004E-3</v>
      </c>
      <c r="S212" s="213">
        <v>0</v>
      </c>
      <c r="T212" s="214">
        <f>S212*H212</f>
        <v>0</v>
      </c>
      <c r="U212" s="35"/>
      <c r="V212" s="35"/>
      <c r="W212" s="35"/>
      <c r="X212" s="35"/>
      <c r="Y212" s="35"/>
      <c r="Z212" s="35"/>
      <c r="AA212" s="35"/>
      <c r="AB212" s="35"/>
      <c r="AC212" s="35"/>
      <c r="AD212" s="35"/>
      <c r="AE212" s="35"/>
      <c r="AR212" s="215" t="s">
        <v>269</v>
      </c>
      <c r="AT212" s="215" t="s">
        <v>166</v>
      </c>
      <c r="AU212" s="215" t="s">
        <v>88</v>
      </c>
      <c r="AY212" s="18" t="s">
        <v>164</v>
      </c>
      <c r="BE212" s="216">
        <f>IF(N212="základní",J212,0)</f>
        <v>0</v>
      </c>
      <c r="BF212" s="216">
        <f>IF(N212="snížená",J212,0)</f>
        <v>0</v>
      </c>
      <c r="BG212" s="216">
        <f>IF(N212="zákl. přenesená",J212,0)</f>
        <v>0</v>
      </c>
      <c r="BH212" s="216">
        <f>IF(N212="sníž. přenesená",J212,0)</f>
        <v>0</v>
      </c>
      <c r="BI212" s="216">
        <f>IF(N212="nulová",J212,0)</f>
        <v>0</v>
      </c>
      <c r="BJ212" s="18" t="s">
        <v>86</v>
      </c>
      <c r="BK212" s="216">
        <f>ROUND(I212*H212,2)</f>
        <v>0</v>
      </c>
      <c r="BL212" s="18" t="s">
        <v>269</v>
      </c>
      <c r="BM212" s="215" t="s">
        <v>1660</v>
      </c>
    </row>
    <row r="213" spans="1:65" s="2" customFormat="1" ht="39">
      <c r="A213" s="35"/>
      <c r="B213" s="36"/>
      <c r="C213" s="37"/>
      <c r="D213" s="217" t="s">
        <v>173</v>
      </c>
      <c r="E213" s="37"/>
      <c r="F213" s="218" t="s">
        <v>1656</v>
      </c>
      <c r="G213" s="37"/>
      <c r="H213" s="37"/>
      <c r="I213" s="116"/>
      <c r="J213" s="37"/>
      <c r="K213" s="37"/>
      <c r="L213" s="40"/>
      <c r="M213" s="219"/>
      <c r="N213" s="220"/>
      <c r="O213" s="72"/>
      <c r="P213" s="72"/>
      <c r="Q213" s="72"/>
      <c r="R213" s="72"/>
      <c r="S213" s="72"/>
      <c r="T213" s="73"/>
      <c r="U213" s="35"/>
      <c r="V213" s="35"/>
      <c r="W213" s="35"/>
      <c r="X213" s="35"/>
      <c r="Y213" s="35"/>
      <c r="Z213" s="35"/>
      <c r="AA213" s="35"/>
      <c r="AB213" s="35"/>
      <c r="AC213" s="35"/>
      <c r="AD213" s="35"/>
      <c r="AE213" s="35"/>
      <c r="AT213" s="18" t="s">
        <v>173</v>
      </c>
      <c r="AU213" s="18" t="s">
        <v>88</v>
      </c>
    </row>
    <row r="214" spans="1:65" s="2" customFormat="1" ht="36" customHeight="1">
      <c r="A214" s="35"/>
      <c r="B214" s="36"/>
      <c r="C214" s="204" t="s">
        <v>542</v>
      </c>
      <c r="D214" s="204" t="s">
        <v>166</v>
      </c>
      <c r="E214" s="205" t="s">
        <v>1661</v>
      </c>
      <c r="F214" s="206" t="s">
        <v>1662</v>
      </c>
      <c r="G214" s="207" t="s">
        <v>262</v>
      </c>
      <c r="H214" s="208">
        <v>330</v>
      </c>
      <c r="I214" s="209"/>
      <c r="J214" s="210">
        <f>ROUND(I214*H214,2)</f>
        <v>0</v>
      </c>
      <c r="K214" s="206" t="s">
        <v>170</v>
      </c>
      <c r="L214" s="40"/>
      <c r="M214" s="211" t="s">
        <v>1</v>
      </c>
      <c r="N214" s="212" t="s">
        <v>43</v>
      </c>
      <c r="O214" s="72"/>
      <c r="P214" s="213">
        <f>O214*H214</f>
        <v>0</v>
      </c>
      <c r="Q214" s="213">
        <v>4.0000000000000002E-4</v>
      </c>
      <c r="R214" s="213">
        <f>Q214*H214</f>
        <v>0.13200000000000001</v>
      </c>
      <c r="S214" s="213">
        <v>0</v>
      </c>
      <c r="T214" s="214">
        <f>S214*H214</f>
        <v>0</v>
      </c>
      <c r="U214" s="35"/>
      <c r="V214" s="35"/>
      <c r="W214" s="35"/>
      <c r="X214" s="35"/>
      <c r="Y214" s="35"/>
      <c r="Z214" s="35"/>
      <c r="AA214" s="35"/>
      <c r="AB214" s="35"/>
      <c r="AC214" s="35"/>
      <c r="AD214" s="35"/>
      <c r="AE214" s="35"/>
      <c r="AR214" s="215" t="s">
        <v>269</v>
      </c>
      <c r="AT214" s="215" t="s">
        <v>166</v>
      </c>
      <c r="AU214" s="215" t="s">
        <v>88</v>
      </c>
      <c r="AY214" s="18" t="s">
        <v>164</v>
      </c>
      <c r="BE214" s="216">
        <f>IF(N214="základní",J214,0)</f>
        <v>0</v>
      </c>
      <c r="BF214" s="216">
        <f>IF(N214="snížená",J214,0)</f>
        <v>0</v>
      </c>
      <c r="BG214" s="216">
        <f>IF(N214="zákl. přenesená",J214,0)</f>
        <v>0</v>
      </c>
      <c r="BH214" s="216">
        <f>IF(N214="sníž. přenesená",J214,0)</f>
        <v>0</v>
      </c>
      <c r="BI214" s="216">
        <f>IF(N214="nulová",J214,0)</f>
        <v>0</v>
      </c>
      <c r="BJ214" s="18" t="s">
        <v>86</v>
      </c>
      <c r="BK214" s="216">
        <f>ROUND(I214*H214,2)</f>
        <v>0</v>
      </c>
      <c r="BL214" s="18" t="s">
        <v>269</v>
      </c>
      <c r="BM214" s="215" t="s">
        <v>1663</v>
      </c>
    </row>
    <row r="215" spans="1:65" s="2" customFormat="1" ht="68.25">
      <c r="A215" s="35"/>
      <c r="B215" s="36"/>
      <c r="C215" s="37"/>
      <c r="D215" s="217" t="s">
        <v>173</v>
      </c>
      <c r="E215" s="37"/>
      <c r="F215" s="218" t="s">
        <v>1664</v>
      </c>
      <c r="G215" s="37"/>
      <c r="H215" s="37"/>
      <c r="I215" s="116"/>
      <c r="J215" s="37"/>
      <c r="K215" s="37"/>
      <c r="L215" s="40"/>
      <c r="M215" s="219"/>
      <c r="N215" s="220"/>
      <c r="O215" s="72"/>
      <c r="P215" s="72"/>
      <c r="Q215" s="72"/>
      <c r="R215" s="72"/>
      <c r="S215" s="72"/>
      <c r="T215" s="73"/>
      <c r="U215" s="35"/>
      <c r="V215" s="35"/>
      <c r="W215" s="35"/>
      <c r="X215" s="35"/>
      <c r="Y215" s="35"/>
      <c r="Z215" s="35"/>
      <c r="AA215" s="35"/>
      <c r="AB215" s="35"/>
      <c r="AC215" s="35"/>
      <c r="AD215" s="35"/>
      <c r="AE215" s="35"/>
      <c r="AT215" s="18" t="s">
        <v>173</v>
      </c>
      <c r="AU215" s="18" t="s">
        <v>88</v>
      </c>
    </row>
    <row r="216" spans="1:65" s="13" customFormat="1" ht="11.25">
      <c r="B216" s="221"/>
      <c r="C216" s="222"/>
      <c r="D216" s="217" t="s">
        <v>175</v>
      </c>
      <c r="E216" s="223" t="s">
        <v>1</v>
      </c>
      <c r="F216" s="224" t="s">
        <v>1665</v>
      </c>
      <c r="G216" s="222"/>
      <c r="H216" s="225">
        <v>330</v>
      </c>
      <c r="I216" s="226"/>
      <c r="J216" s="222"/>
      <c r="K216" s="222"/>
      <c r="L216" s="227"/>
      <c r="M216" s="228"/>
      <c r="N216" s="229"/>
      <c r="O216" s="229"/>
      <c r="P216" s="229"/>
      <c r="Q216" s="229"/>
      <c r="R216" s="229"/>
      <c r="S216" s="229"/>
      <c r="T216" s="230"/>
      <c r="AT216" s="231" t="s">
        <v>175</v>
      </c>
      <c r="AU216" s="231" t="s">
        <v>88</v>
      </c>
      <c r="AV216" s="13" t="s">
        <v>88</v>
      </c>
      <c r="AW216" s="13" t="s">
        <v>33</v>
      </c>
      <c r="AX216" s="13" t="s">
        <v>86</v>
      </c>
      <c r="AY216" s="231" t="s">
        <v>164</v>
      </c>
    </row>
    <row r="217" spans="1:65" s="2" customFormat="1" ht="24" customHeight="1">
      <c r="A217" s="35"/>
      <c r="B217" s="36"/>
      <c r="C217" s="204" t="s">
        <v>547</v>
      </c>
      <c r="D217" s="204" t="s">
        <v>166</v>
      </c>
      <c r="E217" s="205" t="s">
        <v>1666</v>
      </c>
      <c r="F217" s="206" t="s">
        <v>1667</v>
      </c>
      <c r="G217" s="207" t="s">
        <v>262</v>
      </c>
      <c r="H217" s="208">
        <v>330</v>
      </c>
      <c r="I217" s="209"/>
      <c r="J217" s="210">
        <f>ROUND(I217*H217,2)</f>
        <v>0</v>
      </c>
      <c r="K217" s="206" t="s">
        <v>170</v>
      </c>
      <c r="L217" s="40"/>
      <c r="M217" s="211" t="s">
        <v>1</v>
      </c>
      <c r="N217" s="212" t="s">
        <v>43</v>
      </c>
      <c r="O217" s="72"/>
      <c r="P217" s="213">
        <f>O217*H217</f>
        <v>0</v>
      </c>
      <c r="Q217" s="213">
        <v>1.0000000000000001E-5</v>
      </c>
      <c r="R217" s="213">
        <f>Q217*H217</f>
        <v>3.3000000000000004E-3</v>
      </c>
      <c r="S217" s="213">
        <v>0</v>
      </c>
      <c r="T217" s="214">
        <f>S217*H217</f>
        <v>0</v>
      </c>
      <c r="U217" s="35"/>
      <c r="V217" s="35"/>
      <c r="W217" s="35"/>
      <c r="X217" s="35"/>
      <c r="Y217" s="35"/>
      <c r="Z217" s="35"/>
      <c r="AA217" s="35"/>
      <c r="AB217" s="35"/>
      <c r="AC217" s="35"/>
      <c r="AD217" s="35"/>
      <c r="AE217" s="35"/>
      <c r="AR217" s="215" t="s">
        <v>269</v>
      </c>
      <c r="AT217" s="215" t="s">
        <v>166</v>
      </c>
      <c r="AU217" s="215" t="s">
        <v>88</v>
      </c>
      <c r="AY217" s="18" t="s">
        <v>164</v>
      </c>
      <c r="BE217" s="216">
        <f>IF(N217="základní",J217,0)</f>
        <v>0</v>
      </c>
      <c r="BF217" s="216">
        <f>IF(N217="snížená",J217,0)</f>
        <v>0</v>
      </c>
      <c r="BG217" s="216">
        <f>IF(N217="zákl. přenesená",J217,0)</f>
        <v>0</v>
      </c>
      <c r="BH217" s="216">
        <f>IF(N217="sníž. přenesená",J217,0)</f>
        <v>0</v>
      </c>
      <c r="BI217" s="216">
        <f>IF(N217="nulová",J217,0)</f>
        <v>0</v>
      </c>
      <c r="BJ217" s="18" t="s">
        <v>86</v>
      </c>
      <c r="BK217" s="216">
        <f>ROUND(I217*H217,2)</f>
        <v>0</v>
      </c>
      <c r="BL217" s="18" t="s">
        <v>269</v>
      </c>
      <c r="BM217" s="215" t="s">
        <v>1668</v>
      </c>
    </row>
    <row r="218" spans="1:65" s="2" customFormat="1" ht="68.25">
      <c r="A218" s="35"/>
      <c r="B218" s="36"/>
      <c r="C218" s="37"/>
      <c r="D218" s="217" t="s">
        <v>173</v>
      </c>
      <c r="E218" s="37"/>
      <c r="F218" s="218" t="s">
        <v>1664</v>
      </c>
      <c r="G218" s="37"/>
      <c r="H218" s="37"/>
      <c r="I218" s="116"/>
      <c r="J218" s="37"/>
      <c r="K218" s="37"/>
      <c r="L218" s="40"/>
      <c r="M218" s="219"/>
      <c r="N218" s="220"/>
      <c r="O218" s="72"/>
      <c r="P218" s="72"/>
      <c r="Q218" s="72"/>
      <c r="R218" s="72"/>
      <c r="S218" s="72"/>
      <c r="T218" s="73"/>
      <c r="U218" s="35"/>
      <c r="V218" s="35"/>
      <c r="W218" s="35"/>
      <c r="X218" s="35"/>
      <c r="Y218" s="35"/>
      <c r="Z218" s="35"/>
      <c r="AA218" s="35"/>
      <c r="AB218" s="35"/>
      <c r="AC218" s="35"/>
      <c r="AD218" s="35"/>
      <c r="AE218" s="35"/>
      <c r="AT218" s="18" t="s">
        <v>173</v>
      </c>
      <c r="AU218" s="18" t="s">
        <v>88</v>
      </c>
    </row>
    <row r="219" spans="1:65" s="2" customFormat="1" ht="16.5" customHeight="1">
      <c r="A219" s="35"/>
      <c r="B219" s="36"/>
      <c r="C219" s="204" t="s">
        <v>555</v>
      </c>
      <c r="D219" s="204" t="s">
        <v>166</v>
      </c>
      <c r="E219" s="205" t="s">
        <v>1669</v>
      </c>
      <c r="F219" s="206" t="s">
        <v>1670</v>
      </c>
      <c r="G219" s="207" t="s">
        <v>466</v>
      </c>
      <c r="H219" s="208">
        <v>1</v>
      </c>
      <c r="I219" s="209"/>
      <c r="J219" s="210">
        <f t="shared" ref="J219:J224" si="20">ROUND(I219*H219,2)</f>
        <v>0</v>
      </c>
      <c r="K219" s="206" t="s">
        <v>467</v>
      </c>
      <c r="L219" s="40"/>
      <c r="M219" s="211" t="s">
        <v>1</v>
      </c>
      <c r="N219" s="212" t="s">
        <v>43</v>
      </c>
      <c r="O219" s="72"/>
      <c r="P219" s="213">
        <f t="shared" ref="P219:P224" si="21">O219*H219</f>
        <v>0</v>
      </c>
      <c r="Q219" s="213">
        <v>0</v>
      </c>
      <c r="R219" s="213">
        <f t="shared" ref="R219:R224" si="22">Q219*H219</f>
        <v>0</v>
      </c>
      <c r="S219" s="213">
        <v>0</v>
      </c>
      <c r="T219" s="214">
        <f t="shared" ref="T219:T224" si="23">S219*H219</f>
        <v>0</v>
      </c>
      <c r="U219" s="35"/>
      <c r="V219" s="35"/>
      <c r="W219" s="35"/>
      <c r="X219" s="35"/>
      <c r="Y219" s="35"/>
      <c r="Z219" s="35"/>
      <c r="AA219" s="35"/>
      <c r="AB219" s="35"/>
      <c r="AC219" s="35"/>
      <c r="AD219" s="35"/>
      <c r="AE219" s="35"/>
      <c r="AR219" s="215" t="s">
        <v>269</v>
      </c>
      <c r="AT219" s="215" t="s">
        <v>166</v>
      </c>
      <c r="AU219" s="215" t="s">
        <v>88</v>
      </c>
      <c r="AY219" s="18" t="s">
        <v>164</v>
      </c>
      <c r="BE219" s="216">
        <f t="shared" ref="BE219:BE224" si="24">IF(N219="základní",J219,0)</f>
        <v>0</v>
      </c>
      <c r="BF219" s="216">
        <f t="shared" ref="BF219:BF224" si="25">IF(N219="snížená",J219,0)</f>
        <v>0</v>
      </c>
      <c r="BG219" s="216">
        <f t="shared" ref="BG219:BG224" si="26">IF(N219="zákl. přenesená",J219,0)</f>
        <v>0</v>
      </c>
      <c r="BH219" s="216">
        <f t="shared" ref="BH219:BH224" si="27">IF(N219="sníž. přenesená",J219,0)</f>
        <v>0</v>
      </c>
      <c r="BI219" s="216">
        <f t="shared" ref="BI219:BI224" si="28">IF(N219="nulová",J219,0)</f>
        <v>0</v>
      </c>
      <c r="BJ219" s="18" t="s">
        <v>86</v>
      </c>
      <c r="BK219" s="216">
        <f t="shared" ref="BK219:BK224" si="29">ROUND(I219*H219,2)</f>
        <v>0</v>
      </c>
      <c r="BL219" s="18" t="s">
        <v>269</v>
      </c>
      <c r="BM219" s="215" t="s">
        <v>1671</v>
      </c>
    </row>
    <row r="220" spans="1:65" s="2" customFormat="1" ht="16.5" customHeight="1">
      <c r="A220" s="35"/>
      <c r="B220" s="36"/>
      <c r="C220" s="204" t="s">
        <v>563</v>
      </c>
      <c r="D220" s="204" t="s">
        <v>166</v>
      </c>
      <c r="E220" s="205" t="s">
        <v>1672</v>
      </c>
      <c r="F220" s="206" t="s">
        <v>1673</v>
      </c>
      <c r="G220" s="207" t="s">
        <v>466</v>
      </c>
      <c r="H220" s="208">
        <v>1</v>
      </c>
      <c r="I220" s="209"/>
      <c r="J220" s="210">
        <f t="shared" si="20"/>
        <v>0</v>
      </c>
      <c r="K220" s="206" t="s">
        <v>467</v>
      </c>
      <c r="L220" s="40"/>
      <c r="M220" s="211" t="s">
        <v>1</v>
      </c>
      <c r="N220" s="212" t="s">
        <v>43</v>
      </c>
      <c r="O220" s="72"/>
      <c r="P220" s="213">
        <f t="shared" si="21"/>
        <v>0</v>
      </c>
      <c r="Q220" s="213">
        <v>0</v>
      </c>
      <c r="R220" s="213">
        <f t="shared" si="22"/>
        <v>0</v>
      </c>
      <c r="S220" s="213">
        <v>0</v>
      </c>
      <c r="T220" s="214">
        <f t="shared" si="23"/>
        <v>0</v>
      </c>
      <c r="U220" s="35"/>
      <c r="V220" s="35"/>
      <c r="W220" s="35"/>
      <c r="X220" s="35"/>
      <c r="Y220" s="35"/>
      <c r="Z220" s="35"/>
      <c r="AA220" s="35"/>
      <c r="AB220" s="35"/>
      <c r="AC220" s="35"/>
      <c r="AD220" s="35"/>
      <c r="AE220" s="35"/>
      <c r="AR220" s="215" t="s">
        <v>269</v>
      </c>
      <c r="AT220" s="215" t="s">
        <v>166</v>
      </c>
      <c r="AU220" s="215" t="s">
        <v>88</v>
      </c>
      <c r="AY220" s="18" t="s">
        <v>164</v>
      </c>
      <c r="BE220" s="216">
        <f t="shared" si="24"/>
        <v>0</v>
      </c>
      <c r="BF220" s="216">
        <f t="shared" si="25"/>
        <v>0</v>
      </c>
      <c r="BG220" s="216">
        <f t="shared" si="26"/>
        <v>0</v>
      </c>
      <c r="BH220" s="216">
        <f t="shared" si="27"/>
        <v>0</v>
      </c>
      <c r="BI220" s="216">
        <f t="shared" si="28"/>
        <v>0</v>
      </c>
      <c r="BJ220" s="18" t="s">
        <v>86</v>
      </c>
      <c r="BK220" s="216">
        <f t="shared" si="29"/>
        <v>0</v>
      </c>
      <c r="BL220" s="18" t="s">
        <v>269</v>
      </c>
      <c r="BM220" s="215" t="s">
        <v>1674</v>
      </c>
    </row>
    <row r="221" spans="1:65" s="2" customFormat="1" ht="24" customHeight="1">
      <c r="A221" s="35"/>
      <c r="B221" s="36"/>
      <c r="C221" s="204" t="s">
        <v>571</v>
      </c>
      <c r="D221" s="204" t="s">
        <v>166</v>
      </c>
      <c r="E221" s="205" t="s">
        <v>1675</v>
      </c>
      <c r="F221" s="206" t="s">
        <v>1676</v>
      </c>
      <c r="G221" s="207" t="s">
        <v>466</v>
      </c>
      <c r="H221" s="208">
        <v>1</v>
      </c>
      <c r="I221" s="209"/>
      <c r="J221" s="210">
        <f t="shared" si="20"/>
        <v>0</v>
      </c>
      <c r="K221" s="206" t="s">
        <v>467</v>
      </c>
      <c r="L221" s="40"/>
      <c r="M221" s="211" t="s">
        <v>1</v>
      </c>
      <c r="N221" s="212" t="s">
        <v>43</v>
      </c>
      <c r="O221" s="72"/>
      <c r="P221" s="213">
        <f t="shared" si="21"/>
        <v>0</v>
      </c>
      <c r="Q221" s="213">
        <v>0</v>
      </c>
      <c r="R221" s="213">
        <f t="shared" si="22"/>
        <v>0</v>
      </c>
      <c r="S221" s="213">
        <v>0</v>
      </c>
      <c r="T221" s="214">
        <f t="shared" si="23"/>
        <v>0</v>
      </c>
      <c r="U221" s="35"/>
      <c r="V221" s="35"/>
      <c r="W221" s="35"/>
      <c r="X221" s="35"/>
      <c r="Y221" s="35"/>
      <c r="Z221" s="35"/>
      <c r="AA221" s="35"/>
      <c r="AB221" s="35"/>
      <c r="AC221" s="35"/>
      <c r="AD221" s="35"/>
      <c r="AE221" s="35"/>
      <c r="AR221" s="215" t="s">
        <v>269</v>
      </c>
      <c r="AT221" s="215" t="s">
        <v>166</v>
      </c>
      <c r="AU221" s="215" t="s">
        <v>88</v>
      </c>
      <c r="AY221" s="18" t="s">
        <v>164</v>
      </c>
      <c r="BE221" s="216">
        <f t="shared" si="24"/>
        <v>0</v>
      </c>
      <c r="BF221" s="216">
        <f t="shared" si="25"/>
        <v>0</v>
      </c>
      <c r="BG221" s="216">
        <f t="shared" si="26"/>
        <v>0</v>
      </c>
      <c r="BH221" s="216">
        <f t="shared" si="27"/>
        <v>0</v>
      </c>
      <c r="BI221" s="216">
        <f t="shared" si="28"/>
        <v>0</v>
      </c>
      <c r="BJ221" s="18" t="s">
        <v>86</v>
      </c>
      <c r="BK221" s="216">
        <f t="shared" si="29"/>
        <v>0</v>
      </c>
      <c r="BL221" s="18" t="s">
        <v>269</v>
      </c>
      <c r="BM221" s="215" t="s">
        <v>1677</v>
      </c>
    </row>
    <row r="222" spans="1:65" s="2" customFormat="1" ht="16.5" customHeight="1">
      <c r="A222" s="35"/>
      <c r="B222" s="36"/>
      <c r="C222" s="204" t="s">
        <v>577</v>
      </c>
      <c r="D222" s="204" t="s">
        <v>166</v>
      </c>
      <c r="E222" s="205" t="s">
        <v>1678</v>
      </c>
      <c r="F222" s="206" t="s">
        <v>1679</v>
      </c>
      <c r="G222" s="207" t="s">
        <v>466</v>
      </c>
      <c r="H222" s="208">
        <v>1</v>
      </c>
      <c r="I222" s="209"/>
      <c r="J222" s="210">
        <f t="shared" si="20"/>
        <v>0</v>
      </c>
      <c r="K222" s="206" t="s">
        <v>467</v>
      </c>
      <c r="L222" s="40"/>
      <c r="M222" s="211" t="s">
        <v>1</v>
      </c>
      <c r="N222" s="212" t="s">
        <v>43</v>
      </c>
      <c r="O222" s="72"/>
      <c r="P222" s="213">
        <f t="shared" si="21"/>
        <v>0</v>
      </c>
      <c r="Q222" s="213">
        <v>0</v>
      </c>
      <c r="R222" s="213">
        <f t="shared" si="22"/>
        <v>0</v>
      </c>
      <c r="S222" s="213">
        <v>0</v>
      </c>
      <c r="T222" s="214">
        <f t="shared" si="23"/>
        <v>0</v>
      </c>
      <c r="U222" s="35"/>
      <c r="V222" s="35"/>
      <c r="W222" s="35"/>
      <c r="X222" s="35"/>
      <c r="Y222" s="35"/>
      <c r="Z222" s="35"/>
      <c r="AA222" s="35"/>
      <c r="AB222" s="35"/>
      <c r="AC222" s="35"/>
      <c r="AD222" s="35"/>
      <c r="AE222" s="35"/>
      <c r="AR222" s="215" t="s">
        <v>269</v>
      </c>
      <c r="AT222" s="215" t="s">
        <v>166</v>
      </c>
      <c r="AU222" s="215" t="s">
        <v>88</v>
      </c>
      <c r="AY222" s="18" t="s">
        <v>164</v>
      </c>
      <c r="BE222" s="216">
        <f t="shared" si="24"/>
        <v>0</v>
      </c>
      <c r="BF222" s="216">
        <f t="shared" si="25"/>
        <v>0</v>
      </c>
      <c r="BG222" s="216">
        <f t="shared" si="26"/>
        <v>0</v>
      </c>
      <c r="BH222" s="216">
        <f t="shared" si="27"/>
        <v>0</v>
      </c>
      <c r="BI222" s="216">
        <f t="shared" si="28"/>
        <v>0</v>
      </c>
      <c r="BJ222" s="18" t="s">
        <v>86</v>
      </c>
      <c r="BK222" s="216">
        <f t="shared" si="29"/>
        <v>0</v>
      </c>
      <c r="BL222" s="18" t="s">
        <v>269</v>
      </c>
      <c r="BM222" s="215" t="s">
        <v>1680</v>
      </c>
    </row>
    <row r="223" spans="1:65" s="2" customFormat="1" ht="16.5" customHeight="1">
      <c r="A223" s="35"/>
      <c r="B223" s="36"/>
      <c r="C223" s="204" t="s">
        <v>581</v>
      </c>
      <c r="D223" s="204" t="s">
        <v>166</v>
      </c>
      <c r="E223" s="205" t="s">
        <v>1681</v>
      </c>
      <c r="F223" s="206" t="s">
        <v>1682</v>
      </c>
      <c r="G223" s="207" t="s">
        <v>466</v>
      </c>
      <c r="H223" s="208">
        <v>1</v>
      </c>
      <c r="I223" s="209"/>
      <c r="J223" s="210">
        <f t="shared" si="20"/>
        <v>0</v>
      </c>
      <c r="K223" s="206" t="s">
        <v>467</v>
      </c>
      <c r="L223" s="40"/>
      <c r="M223" s="211" t="s">
        <v>1</v>
      </c>
      <c r="N223" s="212" t="s">
        <v>43</v>
      </c>
      <c r="O223" s="72"/>
      <c r="P223" s="213">
        <f t="shared" si="21"/>
        <v>0</v>
      </c>
      <c r="Q223" s="213">
        <v>0</v>
      </c>
      <c r="R223" s="213">
        <f t="shared" si="22"/>
        <v>0</v>
      </c>
      <c r="S223" s="213">
        <v>0</v>
      </c>
      <c r="T223" s="214">
        <f t="shared" si="23"/>
        <v>0</v>
      </c>
      <c r="U223" s="35"/>
      <c r="V223" s="35"/>
      <c r="W223" s="35"/>
      <c r="X223" s="35"/>
      <c r="Y223" s="35"/>
      <c r="Z223" s="35"/>
      <c r="AA223" s="35"/>
      <c r="AB223" s="35"/>
      <c r="AC223" s="35"/>
      <c r="AD223" s="35"/>
      <c r="AE223" s="35"/>
      <c r="AR223" s="215" t="s">
        <v>269</v>
      </c>
      <c r="AT223" s="215" t="s">
        <v>166</v>
      </c>
      <c r="AU223" s="215" t="s">
        <v>88</v>
      </c>
      <c r="AY223" s="18" t="s">
        <v>164</v>
      </c>
      <c r="BE223" s="216">
        <f t="shared" si="24"/>
        <v>0</v>
      </c>
      <c r="BF223" s="216">
        <f t="shared" si="25"/>
        <v>0</v>
      </c>
      <c r="BG223" s="216">
        <f t="shared" si="26"/>
        <v>0</v>
      </c>
      <c r="BH223" s="216">
        <f t="shared" si="27"/>
        <v>0</v>
      </c>
      <c r="BI223" s="216">
        <f t="shared" si="28"/>
        <v>0</v>
      </c>
      <c r="BJ223" s="18" t="s">
        <v>86</v>
      </c>
      <c r="BK223" s="216">
        <f t="shared" si="29"/>
        <v>0</v>
      </c>
      <c r="BL223" s="18" t="s">
        <v>269</v>
      </c>
      <c r="BM223" s="215" t="s">
        <v>1683</v>
      </c>
    </row>
    <row r="224" spans="1:65" s="2" customFormat="1" ht="36" customHeight="1">
      <c r="A224" s="35"/>
      <c r="B224" s="36"/>
      <c r="C224" s="204" t="s">
        <v>585</v>
      </c>
      <c r="D224" s="204" t="s">
        <v>166</v>
      </c>
      <c r="E224" s="205" t="s">
        <v>1684</v>
      </c>
      <c r="F224" s="206" t="s">
        <v>1685</v>
      </c>
      <c r="G224" s="207" t="s">
        <v>243</v>
      </c>
      <c r="H224" s="208">
        <v>0.84299999999999997</v>
      </c>
      <c r="I224" s="209"/>
      <c r="J224" s="210">
        <f t="shared" si="20"/>
        <v>0</v>
      </c>
      <c r="K224" s="206" t="s">
        <v>170</v>
      </c>
      <c r="L224" s="40"/>
      <c r="M224" s="211" t="s">
        <v>1</v>
      </c>
      <c r="N224" s="212" t="s">
        <v>43</v>
      </c>
      <c r="O224" s="72"/>
      <c r="P224" s="213">
        <f t="shared" si="21"/>
        <v>0</v>
      </c>
      <c r="Q224" s="213">
        <v>0</v>
      </c>
      <c r="R224" s="213">
        <f t="shared" si="22"/>
        <v>0</v>
      </c>
      <c r="S224" s="213">
        <v>0</v>
      </c>
      <c r="T224" s="214">
        <f t="shared" si="23"/>
        <v>0</v>
      </c>
      <c r="U224" s="35"/>
      <c r="V224" s="35"/>
      <c r="W224" s="35"/>
      <c r="X224" s="35"/>
      <c r="Y224" s="35"/>
      <c r="Z224" s="35"/>
      <c r="AA224" s="35"/>
      <c r="AB224" s="35"/>
      <c r="AC224" s="35"/>
      <c r="AD224" s="35"/>
      <c r="AE224" s="35"/>
      <c r="AR224" s="215" t="s">
        <v>269</v>
      </c>
      <c r="AT224" s="215" t="s">
        <v>166</v>
      </c>
      <c r="AU224" s="215" t="s">
        <v>88</v>
      </c>
      <c r="AY224" s="18" t="s">
        <v>164</v>
      </c>
      <c r="BE224" s="216">
        <f t="shared" si="24"/>
        <v>0</v>
      </c>
      <c r="BF224" s="216">
        <f t="shared" si="25"/>
        <v>0</v>
      </c>
      <c r="BG224" s="216">
        <f t="shared" si="26"/>
        <v>0</v>
      </c>
      <c r="BH224" s="216">
        <f t="shared" si="27"/>
        <v>0</v>
      </c>
      <c r="BI224" s="216">
        <f t="shared" si="28"/>
        <v>0</v>
      </c>
      <c r="BJ224" s="18" t="s">
        <v>86</v>
      </c>
      <c r="BK224" s="216">
        <f t="shared" si="29"/>
        <v>0</v>
      </c>
      <c r="BL224" s="18" t="s">
        <v>269</v>
      </c>
      <c r="BM224" s="215" t="s">
        <v>1686</v>
      </c>
    </row>
    <row r="225" spans="1:65" s="2" customFormat="1" ht="107.25">
      <c r="A225" s="35"/>
      <c r="B225" s="36"/>
      <c r="C225" s="37"/>
      <c r="D225" s="217" t="s">
        <v>173</v>
      </c>
      <c r="E225" s="37"/>
      <c r="F225" s="218" t="s">
        <v>725</v>
      </c>
      <c r="G225" s="37"/>
      <c r="H225" s="37"/>
      <c r="I225" s="116"/>
      <c r="J225" s="37"/>
      <c r="K225" s="37"/>
      <c r="L225" s="40"/>
      <c r="M225" s="219"/>
      <c r="N225" s="220"/>
      <c r="O225" s="72"/>
      <c r="P225" s="72"/>
      <c r="Q225" s="72"/>
      <c r="R225" s="72"/>
      <c r="S225" s="72"/>
      <c r="T225" s="73"/>
      <c r="U225" s="35"/>
      <c r="V225" s="35"/>
      <c r="W225" s="35"/>
      <c r="X225" s="35"/>
      <c r="Y225" s="35"/>
      <c r="Z225" s="35"/>
      <c r="AA225" s="35"/>
      <c r="AB225" s="35"/>
      <c r="AC225" s="35"/>
      <c r="AD225" s="35"/>
      <c r="AE225" s="35"/>
      <c r="AT225" s="18" t="s">
        <v>173</v>
      </c>
      <c r="AU225" s="18" t="s">
        <v>88</v>
      </c>
    </row>
    <row r="226" spans="1:65" s="2" customFormat="1" ht="48" customHeight="1">
      <c r="A226" s="35"/>
      <c r="B226" s="36"/>
      <c r="C226" s="204" t="s">
        <v>590</v>
      </c>
      <c r="D226" s="204" t="s">
        <v>166</v>
      </c>
      <c r="E226" s="205" t="s">
        <v>1687</v>
      </c>
      <c r="F226" s="206" t="s">
        <v>1688</v>
      </c>
      <c r="G226" s="207" t="s">
        <v>243</v>
      </c>
      <c r="H226" s="208">
        <v>0.84299999999999997</v>
      </c>
      <c r="I226" s="209"/>
      <c r="J226" s="210">
        <f>ROUND(I226*H226,2)</f>
        <v>0</v>
      </c>
      <c r="K226" s="206" t="s">
        <v>170</v>
      </c>
      <c r="L226" s="40"/>
      <c r="M226" s="211" t="s">
        <v>1</v>
      </c>
      <c r="N226" s="212" t="s">
        <v>43</v>
      </c>
      <c r="O226" s="72"/>
      <c r="P226" s="213">
        <f>O226*H226</f>
        <v>0</v>
      </c>
      <c r="Q226" s="213">
        <v>0</v>
      </c>
      <c r="R226" s="213">
        <f>Q226*H226</f>
        <v>0</v>
      </c>
      <c r="S226" s="213">
        <v>0</v>
      </c>
      <c r="T226" s="214">
        <f>S226*H226</f>
        <v>0</v>
      </c>
      <c r="U226" s="35"/>
      <c r="V226" s="35"/>
      <c r="W226" s="35"/>
      <c r="X226" s="35"/>
      <c r="Y226" s="35"/>
      <c r="Z226" s="35"/>
      <c r="AA226" s="35"/>
      <c r="AB226" s="35"/>
      <c r="AC226" s="35"/>
      <c r="AD226" s="35"/>
      <c r="AE226" s="35"/>
      <c r="AR226" s="215" t="s">
        <v>269</v>
      </c>
      <c r="AT226" s="215" t="s">
        <v>166</v>
      </c>
      <c r="AU226" s="215" t="s">
        <v>88</v>
      </c>
      <c r="AY226" s="18" t="s">
        <v>164</v>
      </c>
      <c r="BE226" s="216">
        <f>IF(N226="základní",J226,0)</f>
        <v>0</v>
      </c>
      <c r="BF226" s="216">
        <f>IF(N226="snížená",J226,0)</f>
        <v>0</v>
      </c>
      <c r="BG226" s="216">
        <f>IF(N226="zákl. přenesená",J226,0)</f>
        <v>0</v>
      </c>
      <c r="BH226" s="216">
        <f>IF(N226="sníž. přenesená",J226,0)</f>
        <v>0</v>
      </c>
      <c r="BI226" s="216">
        <f>IF(N226="nulová",J226,0)</f>
        <v>0</v>
      </c>
      <c r="BJ226" s="18" t="s">
        <v>86</v>
      </c>
      <c r="BK226" s="216">
        <f>ROUND(I226*H226,2)</f>
        <v>0</v>
      </c>
      <c r="BL226" s="18" t="s">
        <v>269</v>
      </c>
      <c r="BM226" s="215" t="s">
        <v>1689</v>
      </c>
    </row>
    <row r="227" spans="1:65" s="2" customFormat="1" ht="107.25">
      <c r="A227" s="35"/>
      <c r="B227" s="36"/>
      <c r="C227" s="37"/>
      <c r="D227" s="217" t="s">
        <v>173</v>
      </c>
      <c r="E227" s="37"/>
      <c r="F227" s="218" t="s">
        <v>725</v>
      </c>
      <c r="G227" s="37"/>
      <c r="H227" s="37"/>
      <c r="I227" s="116"/>
      <c r="J227" s="37"/>
      <c r="K227" s="37"/>
      <c r="L227" s="40"/>
      <c r="M227" s="219"/>
      <c r="N227" s="220"/>
      <c r="O227" s="72"/>
      <c r="P227" s="72"/>
      <c r="Q227" s="72"/>
      <c r="R227" s="72"/>
      <c r="S227" s="72"/>
      <c r="T227" s="73"/>
      <c r="U227" s="35"/>
      <c r="V227" s="35"/>
      <c r="W227" s="35"/>
      <c r="X227" s="35"/>
      <c r="Y227" s="35"/>
      <c r="Z227" s="35"/>
      <c r="AA227" s="35"/>
      <c r="AB227" s="35"/>
      <c r="AC227" s="35"/>
      <c r="AD227" s="35"/>
      <c r="AE227" s="35"/>
      <c r="AT227" s="18" t="s">
        <v>173</v>
      </c>
      <c r="AU227" s="18" t="s">
        <v>88</v>
      </c>
    </row>
    <row r="228" spans="1:65" s="12" customFormat="1" ht="22.9" customHeight="1">
      <c r="B228" s="188"/>
      <c r="C228" s="189"/>
      <c r="D228" s="190" t="s">
        <v>77</v>
      </c>
      <c r="E228" s="202" t="s">
        <v>1690</v>
      </c>
      <c r="F228" s="202" t="s">
        <v>1691</v>
      </c>
      <c r="G228" s="189"/>
      <c r="H228" s="189"/>
      <c r="I228" s="192"/>
      <c r="J228" s="203">
        <f>BK228</f>
        <v>0</v>
      </c>
      <c r="K228" s="189"/>
      <c r="L228" s="194"/>
      <c r="M228" s="195"/>
      <c r="N228" s="196"/>
      <c r="O228" s="196"/>
      <c r="P228" s="197">
        <f>SUM(P229:P247)</f>
        <v>0</v>
      </c>
      <c r="Q228" s="196"/>
      <c r="R228" s="197">
        <f>SUM(R229:R247)</f>
        <v>1.8749999999999999E-2</v>
      </c>
      <c r="S228" s="196"/>
      <c r="T228" s="198">
        <f>SUM(T229:T247)</f>
        <v>0</v>
      </c>
      <c r="AR228" s="199" t="s">
        <v>88</v>
      </c>
      <c r="AT228" s="200" t="s">
        <v>77</v>
      </c>
      <c r="AU228" s="200" t="s">
        <v>86</v>
      </c>
      <c r="AY228" s="199" t="s">
        <v>164</v>
      </c>
      <c r="BK228" s="201">
        <f>SUM(BK229:BK247)</f>
        <v>0</v>
      </c>
    </row>
    <row r="229" spans="1:65" s="2" customFormat="1" ht="24" customHeight="1">
      <c r="A229" s="35"/>
      <c r="B229" s="36"/>
      <c r="C229" s="204" t="s">
        <v>595</v>
      </c>
      <c r="D229" s="204" t="s">
        <v>166</v>
      </c>
      <c r="E229" s="205" t="s">
        <v>1692</v>
      </c>
      <c r="F229" s="206" t="s">
        <v>1693</v>
      </c>
      <c r="G229" s="207" t="s">
        <v>262</v>
      </c>
      <c r="H229" s="208">
        <v>0.5</v>
      </c>
      <c r="I229" s="209"/>
      <c r="J229" s="210">
        <f>ROUND(I229*H229,2)</f>
        <v>0</v>
      </c>
      <c r="K229" s="206" t="s">
        <v>170</v>
      </c>
      <c r="L229" s="40"/>
      <c r="M229" s="211" t="s">
        <v>1</v>
      </c>
      <c r="N229" s="212" t="s">
        <v>43</v>
      </c>
      <c r="O229" s="72"/>
      <c r="P229" s="213">
        <f>O229*H229</f>
        <v>0</v>
      </c>
      <c r="Q229" s="213">
        <v>3.7799999999999999E-3</v>
      </c>
      <c r="R229" s="213">
        <f>Q229*H229</f>
        <v>1.89E-3</v>
      </c>
      <c r="S229" s="213">
        <v>0</v>
      </c>
      <c r="T229" s="214">
        <f>S229*H229</f>
        <v>0</v>
      </c>
      <c r="U229" s="35"/>
      <c r="V229" s="35"/>
      <c r="W229" s="35"/>
      <c r="X229" s="35"/>
      <c r="Y229" s="35"/>
      <c r="Z229" s="35"/>
      <c r="AA229" s="35"/>
      <c r="AB229" s="35"/>
      <c r="AC229" s="35"/>
      <c r="AD229" s="35"/>
      <c r="AE229" s="35"/>
      <c r="AR229" s="215" t="s">
        <v>269</v>
      </c>
      <c r="AT229" s="215" t="s">
        <v>166</v>
      </c>
      <c r="AU229" s="215" t="s">
        <v>88</v>
      </c>
      <c r="AY229" s="18" t="s">
        <v>164</v>
      </c>
      <c r="BE229" s="216">
        <f>IF(N229="základní",J229,0)</f>
        <v>0</v>
      </c>
      <c r="BF229" s="216">
        <f>IF(N229="snížená",J229,0)</f>
        <v>0</v>
      </c>
      <c r="BG229" s="216">
        <f>IF(N229="zákl. přenesená",J229,0)</f>
        <v>0</v>
      </c>
      <c r="BH229" s="216">
        <f>IF(N229="sníž. přenesená",J229,0)</f>
        <v>0</v>
      </c>
      <c r="BI229" s="216">
        <f>IF(N229="nulová",J229,0)</f>
        <v>0</v>
      </c>
      <c r="BJ229" s="18" t="s">
        <v>86</v>
      </c>
      <c r="BK229" s="216">
        <f>ROUND(I229*H229,2)</f>
        <v>0</v>
      </c>
      <c r="BL229" s="18" t="s">
        <v>269</v>
      </c>
      <c r="BM229" s="215" t="s">
        <v>1694</v>
      </c>
    </row>
    <row r="230" spans="1:65" s="2" customFormat="1" ht="24" customHeight="1">
      <c r="A230" s="35"/>
      <c r="B230" s="36"/>
      <c r="C230" s="204" t="s">
        <v>601</v>
      </c>
      <c r="D230" s="204" t="s">
        <v>166</v>
      </c>
      <c r="E230" s="205" t="s">
        <v>1695</v>
      </c>
      <c r="F230" s="206" t="s">
        <v>1696</v>
      </c>
      <c r="G230" s="207" t="s">
        <v>384</v>
      </c>
      <c r="H230" s="208">
        <v>1</v>
      </c>
      <c r="I230" s="209"/>
      <c r="J230" s="210">
        <f>ROUND(I230*H230,2)</f>
        <v>0</v>
      </c>
      <c r="K230" s="206" t="s">
        <v>170</v>
      </c>
      <c r="L230" s="40"/>
      <c r="M230" s="211" t="s">
        <v>1</v>
      </c>
      <c r="N230" s="212" t="s">
        <v>43</v>
      </c>
      <c r="O230" s="72"/>
      <c r="P230" s="213">
        <f>O230*H230</f>
        <v>0</v>
      </c>
      <c r="Q230" s="213">
        <v>3.3800000000000002E-3</v>
      </c>
      <c r="R230" s="213">
        <f>Q230*H230</f>
        <v>3.3800000000000002E-3</v>
      </c>
      <c r="S230" s="213">
        <v>0</v>
      </c>
      <c r="T230" s="214">
        <f>S230*H230</f>
        <v>0</v>
      </c>
      <c r="U230" s="35"/>
      <c r="V230" s="35"/>
      <c r="W230" s="35"/>
      <c r="X230" s="35"/>
      <c r="Y230" s="35"/>
      <c r="Z230" s="35"/>
      <c r="AA230" s="35"/>
      <c r="AB230" s="35"/>
      <c r="AC230" s="35"/>
      <c r="AD230" s="35"/>
      <c r="AE230" s="35"/>
      <c r="AR230" s="215" t="s">
        <v>269</v>
      </c>
      <c r="AT230" s="215" t="s">
        <v>166</v>
      </c>
      <c r="AU230" s="215" t="s">
        <v>88</v>
      </c>
      <c r="AY230" s="18" t="s">
        <v>164</v>
      </c>
      <c r="BE230" s="216">
        <f>IF(N230="základní",J230,0)</f>
        <v>0</v>
      </c>
      <c r="BF230" s="216">
        <f>IF(N230="snížená",J230,0)</f>
        <v>0</v>
      </c>
      <c r="BG230" s="216">
        <f>IF(N230="zákl. přenesená",J230,0)</f>
        <v>0</v>
      </c>
      <c r="BH230" s="216">
        <f>IF(N230="sníž. přenesená",J230,0)</f>
        <v>0</v>
      </c>
      <c r="BI230" s="216">
        <f>IF(N230="nulová",J230,0)</f>
        <v>0</v>
      </c>
      <c r="BJ230" s="18" t="s">
        <v>86</v>
      </c>
      <c r="BK230" s="216">
        <f>ROUND(I230*H230,2)</f>
        <v>0</v>
      </c>
      <c r="BL230" s="18" t="s">
        <v>269</v>
      </c>
      <c r="BM230" s="215" t="s">
        <v>1697</v>
      </c>
    </row>
    <row r="231" spans="1:65" s="2" customFormat="1" ht="29.25">
      <c r="A231" s="35"/>
      <c r="B231" s="36"/>
      <c r="C231" s="37"/>
      <c r="D231" s="217" t="s">
        <v>173</v>
      </c>
      <c r="E231" s="37"/>
      <c r="F231" s="218" t="s">
        <v>1698</v>
      </c>
      <c r="G231" s="37"/>
      <c r="H231" s="37"/>
      <c r="I231" s="116"/>
      <c r="J231" s="37"/>
      <c r="K231" s="37"/>
      <c r="L231" s="40"/>
      <c r="M231" s="219"/>
      <c r="N231" s="220"/>
      <c r="O231" s="72"/>
      <c r="P231" s="72"/>
      <c r="Q231" s="72"/>
      <c r="R231" s="72"/>
      <c r="S231" s="72"/>
      <c r="T231" s="73"/>
      <c r="U231" s="35"/>
      <c r="V231" s="35"/>
      <c r="W231" s="35"/>
      <c r="X231" s="35"/>
      <c r="Y231" s="35"/>
      <c r="Z231" s="35"/>
      <c r="AA231" s="35"/>
      <c r="AB231" s="35"/>
      <c r="AC231" s="35"/>
      <c r="AD231" s="35"/>
      <c r="AE231" s="35"/>
      <c r="AT231" s="18" t="s">
        <v>173</v>
      </c>
      <c r="AU231" s="18" t="s">
        <v>88</v>
      </c>
    </row>
    <row r="232" spans="1:65" s="2" customFormat="1" ht="16.5" customHeight="1">
      <c r="A232" s="35"/>
      <c r="B232" s="36"/>
      <c r="C232" s="204" t="s">
        <v>606</v>
      </c>
      <c r="D232" s="204" t="s">
        <v>166</v>
      </c>
      <c r="E232" s="205" t="s">
        <v>1699</v>
      </c>
      <c r="F232" s="206" t="s">
        <v>1700</v>
      </c>
      <c r="G232" s="207" t="s">
        <v>384</v>
      </c>
      <c r="H232" s="208">
        <v>1</v>
      </c>
      <c r="I232" s="209"/>
      <c r="J232" s="210">
        <f>ROUND(I232*H232,2)</f>
        <v>0</v>
      </c>
      <c r="K232" s="206" t="s">
        <v>170</v>
      </c>
      <c r="L232" s="40"/>
      <c r="M232" s="211" t="s">
        <v>1</v>
      </c>
      <c r="N232" s="212" t="s">
        <v>43</v>
      </c>
      <c r="O232" s="72"/>
      <c r="P232" s="213">
        <f>O232*H232</f>
        <v>0</v>
      </c>
      <c r="Q232" s="213">
        <v>2.2000000000000001E-4</v>
      </c>
      <c r="R232" s="213">
        <f>Q232*H232</f>
        <v>2.2000000000000001E-4</v>
      </c>
      <c r="S232" s="213">
        <v>0</v>
      </c>
      <c r="T232" s="214">
        <f>S232*H232</f>
        <v>0</v>
      </c>
      <c r="U232" s="35"/>
      <c r="V232" s="35"/>
      <c r="W232" s="35"/>
      <c r="X232" s="35"/>
      <c r="Y232" s="35"/>
      <c r="Z232" s="35"/>
      <c r="AA232" s="35"/>
      <c r="AB232" s="35"/>
      <c r="AC232" s="35"/>
      <c r="AD232" s="35"/>
      <c r="AE232" s="35"/>
      <c r="AR232" s="215" t="s">
        <v>269</v>
      </c>
      <c r="AT232" s="215" t="s">
        <v>166</v>
      </c>
      <c r="AU232" s="215" t="s">
        <v>88</v>
      </c>
      <c r="AY232" s="18" t="s">
        <v>164</v>
      </c>
      <c r="BE232" s="216">
        <f>IF(N232="základní",J232,0)</f>
        <v>0</v>
      </c>
      <c r="BF232" s="216">
        <f>IF(N232="snížená",J232,0)</f>
        <v>0</v>
      </c>
      <c r="BG232" s="216">
        <f>IF(N232="zákl. přenesená",J232,0)</f>
        <v>0</v>
      </c>
      <c r="BH232" s="216">
        <f>IF(N232="sníž. přenesená",J232,0)</f>
        <v>0</v>
      </c>
      <c r="BI232" s="216">
        <f>IF(N232="nulová",J232,0)</f>
        <v>0</v>
      </c>
      <c r="BJ232" s="18" t="s">
        <v>86</v>
      </c>
      <c r="BK232" s="216">
        <f>ROUND(I232*H232,2)</f>
        <v>0</v>
      </c>
      <c r="BL232" s="18" t="s">
        <v>269</v>
      </c>
      <c r="BM232" s="215" t="s">
        <v>1701</v>
      </c>
    </row>
    <row r="233" spans="1:65" s="2" customFormat="1" ht="29.25">
      <c r="A233" s="35"/>
      <c r="B233" s="36"/>
      <c r="C233" s="37"/>
      <c r="D233" s="217" t="s">
        <v>173</v>
      </c>
      <c r="E233" s="37"/>
      <c r="F233" s="218" t="s">
        <v>1698</v>
      </c>
      <c r="G233" s="37"/>
      <c r="H233" s="37"/>
      <c r="I233" s="116"/>
      <c r="J233" s="37"/>
      <c r="K233" s="37"/>
      <c r="L233" s="40"/>
      <c r="M233" s="219"/>
      <c r="N233" s="220"/>
      <c r="O233" s="72"/>
      <c r="P233" s="72"/>
      <c r="Q233" s="72"/>
      <c r="R233" s="72"/>
      <c r="S233" s="72"/>
      <c r="T233" s="73"/>
      <c r="U233" s="35"/>
      <c r="V233" s="35"/>
      <c r="W233" s="35"/>
      <c r="X233" s="35"/>
      <c r="Y233" s="35"/>
      <c r="Z233" s="35"/>
      <c r="AA233" s="35"/>
      <c r="AB233" s="35"/>
      <c r="AC233" s="35"/>
      <c r="AD233" s="35"/>
      <c r="AE233" s="35"/>
      <c r="AT233" s="18" t="s">
        <v>173</v>
      </c>
      <c r="AU233" s="18" t="s">
        <v>88</v>
      </c>
    </row>
    <row r="234" spans="1:65" s="2" customFormat="1" ht="24" customHeight="1">
      <c r="A234" s="35"/>
      <c r="B234" s="36"/>
      <c r="C234" s="204" t="s">
        <v>611</v>
      </c>
      <c r="D234" s="204" t="s">
        <v>166</v>
      </c>
      <c r="E234" s="205" t="s">
        <v>1702</v>
      </c>
      <c r="F234" s="206" t="s">
        <v>1703</v>
      </c>
      <c r="G234" s="207" t="s">
        <v>262</v>
      </c>
      <c r="H234" s="208">
        <v>1</v>
      </c>
      <c r="I234" s="209"/>
      <c r="J234" s="210">
        <f>ROUND(I234*H234,2)</f>
        <v>0</v>
      </c>
      <c r="K234" s="206" t="s">
        <v>170</v>
      </c>
      <c r="L234" s="40"/>
      <c r="M234" s="211" t="s">
        <v>1</v>
      </c>
      <c r="N234" s="212" t="s">
        <v>43</v>
      </c>
      <c r="O234" s="72"/>
      <c r="P234" s="213">
        <f>O234*H234</f>
        <v>0</v>
      </c>
      <c r="Q234" s="213">
        <v>6.7000000000000002E-4</v>
      </c>
      <c r="R234" s="213">
        <f>Q234*H234</f>
        <v>6.7000000000000002E-4</v>
      </c>
      <c r="S234" s="213">
        <v>0</v>
      </c>
      <c r="T234" s="214">
        <f>S234*H234</f>
        <v>0</v>
      </c>
      <c r="U234" s="35"/>
      <c r="V234" s="35"/>
      <c r="W234" s="35"/>
      <c r="X234" s="35"/>
      <c r="Y234" s="35"/>
      <c r="Z234" s="35"/>
      <c r="AA234" s="35"/>
      <c r="AB234" s="35"/>
      <c r="AC234" s="35"/>
      <c r="AD234" s="35"/>
      <c r="AE234" s="35"/>
      <c r="AR234" s="215" t="s">
        <v>269</v>
      </c>
      <c r="AT234" s="215" t="s">
        <v>166</v>
      </c>
      <c r="AU234" s="215" t="s">
        <v>88</v>
      </c>
      <c r="AY234" s="18" t="s">
        <v>164</v>
      </c>
      <c r="BE234" s="216">
        <f>IF(N234="základní",J234,0)</f>
        <v>0</v>
      </c>
      <c r="BF234" s="216">
        <f>IF(N234="snížená",J234,0)</f>
        <v>0</v>
      </c>
      <c r="BG234" s="216">
        <f>IF(N234="zákl. přenesená",J234,0)</f>
        <v>0</v>
      </c>
      <c r="BH234" s="216">
        <f>IF(N234="sníž. přenesená",J234,0)</f>
        <v>0</v>
      </c>
      <c r="BI234" s="216">
        <f>IF(N234="nulová",J234,0)</f>
        <v>0</v>
      </c>
      <c r="BJ234" s="18" t="s">
        <v>86</v>
      </c>
      <c r="BK234" s="216">
        <f>ROUND(I234*H234,2)</f>
        <v>0</v>
      </c>
      <c r="BL234" s="18" t="s">
        <v>269</v>
      </c>
      <c r="BM234" s="215" t="s">
        <v>1704</v>
      </c>
    </row>
    <row r="235" spans="1:65" s="2" customFormat="1" ht="24" customHeight="1">
      <c r="A235" s="35"/>
      <c r="B235" s="36"/>
      <c r="C235" s="204" t="s">
        <v>617</v>
      </c>
      <c r="D235" s="204" t="s">
        <v>166</v>
      </c>
      <c r="E235" s="205" t="s">
        <v>1705</v>
      </c>
      <c r="F235" s="206" t="s">
        <v>1706</v>
      </c>
      <c r="G235" s="207" t="s">
        <v>262</v>
      </c>
      <c r="H235" s="208">
        <v>8</v>
      </c>
      <c r="I235" s="209"/>
      <c r="J235" s="210">
        <f>ROUND(I235*H235,2)</f>
        <v>0</v>
      </c>
      <c r="K235" s="206" t="s">
        <v>170</v>
      </c>
      <c r="L235" s="40"/>
      <c r="M235" s="211" t="s">
        <v>1</v>
      </c>
      <c r="N235" s="212" t="s">
        <v>43</v>
      </c>
      <c r="O235" s="72"/>
      <c r="P235" s="213">
        <f>O235*H235</f>
        <v>0</v>
      </c>
      <c r="Q235" s="213">
        <v>9.8999999999999999E-4</v>
      </c>
      <c r="R235" s="213">
        <f>Q235*H235</f>
        <v>7.92E-3</v>
      </c>
      <c r="S235" s="213">
        <v>0</v>
      </c>
      <c r="T235" s="214">
        <f>S235*H235</f>
        <v>0</v>
      </c>
      <c r="U235" s="35"/>
      <c r="V235" s="35"/>
      <c r="W235" s="35"/>
      <c r="X235" s="35"/>
      <c r="Y235" s="35"/>
      <c r="Z235" s="35"/>
      <c r="AA235" s="35"/>
      <c r="AB235" s="35"/>
      <c r="AC235" s="35"/>
      <c r="AD235" s="35"/>
      <c r="AE235" s="35"/>
      <c r="AR235" s="215" t="s">
        <v>269</v>
      </c>
      <c r="AT235" s="215" t="s">
        <v>166</v>
      </c>
      <c r="AU235" s="215" t="s">
        <v>88</v>
      </c>
      <c r="AY235" s="18" t="s">
        <v>164</v>
      </c>
      <c r="BE235" s="216">
        <f>IF(N235="základní",J235,0)</f>
        <v>0</v>
      </c>
      <c r="BF235" s="216">
        <f>IF(N235="snížená",J235,0)</f>
        <v>0</v>
      </c>
      <c r="BG235" s="216">
        <f>IF(N235="zákl. přenesená",J235,0)</f>
        <v>0</v>
      </c>
      <c r="BH235" s="216">
        <f>IF(N235="sníž. přenesená",J235,0)</f>
        <v>0</v>
      </c>
      <c r="BI235" s="216">
        <f>IF(N235="nulová",J235,0)</f>
        <v>0</v>
      </c>
      <c r="BJ235" s="18" t="s">
        <v>86</v>
      </c>
      <c r="BK235" s="216">
        <f>ROUND(I235*H235,2)</f>
        <v>0</v>
      </c>
      <c r="BL235" s="18" t="s">
        <v>269</v>
      </c>
      <c r="BM235" s="215" t="s">
        <v>1707</v>
      </c>
    </row>
    <row r="236" spans="1:65" s="2" customFormat="1" ht="24" customHeight="1">
      <c r="A236" s="35"/>
      <c r="B236" s="36"/>
      <c r="C236" s="204" t="s">
        <v>623</v>
      </c>
      <c r="D236" s="204" t="s">
        <v>166</v>
      </c>
      <c r="E236" s="205" t="s">
        <v>1708</v>
      </c>
      <c r="F236" s="206" t="s">
        <v>1709</v>
      </c>
      <c r="G236" s="207" t="s">
        <v>384</v>
      </c>
      <c r="H236" s="208">
        <v>1</v>
      </c>
      <c r="I236" s="209"/>
      <c r="J236" s="210">
        <f>ROUND(I236*H236,2)</f>
        <v>0</v>
      </c>
      <c r="K236" s="206" t="s">
        <v>170</v>
      </c>
      <c r="L236" s="40"/>
      <c r="M236" s="211" t="s">
        <v>1</v>
      </c>
      <c r="N236" s="212" t="s">
        <v>43</v>
      </c>
      <c r="O236" s="72"/>
      <c r="P236" s="213">
        <f>O236*H236</f>
        <v>0</v>
      </c>
      <c r="Q236" s="213">
        <v>4.0000000000000002E-4</v>
      </c>
      <c r="R236" s="213">
        <f>Q236*H236</f>
        <v>4.0000000000000002E-4</v>
      </c>
      <c r="S236" s="213">
        <v>0</v>
      </c>
      <c r="T236" s="214">
        <f>S236*H236</f>
        <v>0</v>
      </c>
      <c r="U236" s="35"/>
      <c r="V236" s="35"/>
      <c r="W236" s="35"/>
      <c r="X236" s="35"/>
      <c r="Y236" s="35"/>
      <c r="Z236" s="35"/>
      <c r="AA236" s="35"/>
      <c r="AB236" s="35"/>
      <c r="AC236" s="35"/>
      <c r="AD236" s="35"/>
      <c r="AE236" s="35"/>
      <c r="AR236" s="215" t="s">
        <v>269</v>
      </c>
      <c r="AT236" s="215" t="s">
        <v>166</v>
      </c>
      <c r="AU236" s="215" t="s">
        <v>88</v>
      </c>
      <c r="AY236" s="18" t="s">
        <v>164</v>
      </c>
      <c r="BE236" s="216">
        <f>IF(N236="základní",J236,0)</f>
        <v>0</v>
      </c>
      <c r="BF236" s="216">
        <f>IF(N236="snížená",J236,0)</f>
        <v>0</v>
      </c>
      <c r="BG236" s="216">
        <f>IF(N236="zákl. přenesená",J236,0)</f>
        <v>0</v>
      </c>
      <c r="BH236" s="216">
        <f>IF(N236="sníž. přenesená",J236,0)</f>
        <v>0</v>
      </c>
      <c r="BI236" s="216">
        <f>IF(N236="nulová",J236,0)</f>
        <v>0</v>
      </c>
      <c r="BJ236" s="18" t="s">
        <v>86</v>
      </c>
      <c r="BK236" s="216">
        <f>ROUND(I236*H236,2)</f>
        <v>0</v>
      </c>
      <c r="BL236" s="18" t="s">
        <v>269</v>
      </c>
      <c r="BM236" s="215" t="s">
        <v>1710</v>
      </c>
    </row>
    <row r="237" spans="1:65" s="2" customFormat="1" ht="24" customHeight="1">
      <c r="A237" s="35"/>
      <c r="B237" s="36"/>
      <c r="C237" s="204" t="s">
        <v>628</v>
      </c>
      <c r="D237" s="204" t="s">
        <v>166</v>
      </c>
      <c r="E237" s="205" t="s">
        <v>1711</v>
      </c>
      <c r="F237" s="206" t="s">
        <v>1712</v>
      </c>
      <c r="G237" s="207" t="s">
        <v>395</v>
      </c>
      <c r="H237" s="208">
        <v>1</v>
      </c>
      <c r="I237" s="209"/>
      <c r="J237" s="210">
        <f>ROUND(I237*H237,2)</f>
        <v>0</v>
      </c>
      <c r="K237" s="206" t="s">
        <v>170</v>
      </c>
      <c r="L237" s="40"/>
      <c r="M237" s="211" t="s">
        <v>1</v>
      </c>
      <c r="N237" s="212" t="s">
        <v>43</v>
      </c>
      <c r="O237" s="72"/>
      <c r="P237" s="213">
        <f>O237*H237</f>
        <v>0</v>
      </c>
      <c r="Q237" s="213">
        <v>3.8000000000000002E-4</v>
      </c>
      <c r="R237" s="213">
        <f>Q237*H237</f>
        <v>3.8000000000000002E-4</v>
      </c>
      <c r="S237" s="213">
        <v>0</v>
      </c>
      <c r="T237" s="214">
        <f>S237*H237</f>
        <v>0</v>
      </c>
      <c r="U237" s="35"/>
      <c r="V237" s="35"/>
      <c r="W237" s="35"/>
      <c r="X237" s="35"/>
      <c r="Y237" s="35"/>
      <c r="Z237" s="35"/>
      <c r="AA237" s="35"/>
      <c r="AB237" s="35"/>
      <c r="AC237" s="35"/>
      <c r="AD237" s="35"/>
      <c r="AE237" s="35"/>
      <c r="AR237" s="215" t="s">
        <v>269</v>
      </c>
      <c r="AT237" s="215" t="s">
        <v>166</v>
      </c>
      <c r="AU237" s="215" t="s">
        <v>88</v>
      </c>
      <c r="AY237" s="18" t="s">
        <v>164</v>
      </c>
      <c r="BE237" s="216">
        <f>IF(N237="základní",J237,0)</f>
        <v>0</v>
      </c>
      <c r="BF237" s="216">
        <f>IF(N237="snížená",J237,0)</f>
        <v>0</v>
      </c>
      <c r="BG237" s="216">
        <f>IF(N237="zákl. přenesená",J237,0)</f>
        <v>0</v>
      </c>
      <c r="BH237" s="216">
        <f>IF(N237="sníž. přenesená",J237,0)</f>
        <v>0</v>
      </c>
      <c r="BI237" s="216">
        <f>IF(N237="nulová",J237,0)</f>
        <v>0</v>
      </c>
      <c r="BJ237" s="18" t="s">
        <v>86</v>
      </c>
      <c r="BK237" s="216">
        <f>ROUND(I237*H237,2)</f>
        <v>0</v>
      </c>
      <c r="BL237" s="18" t="s">
        <v>269</v>
      </c>
      <c r="BM237" s="215" t="s">
        <v>1713</v>
      </c>
    </row>
    <row r="238" spans="1:65" s="2" customFormat="1" ht="39">
      <c r="A238" s="35"/>
      <c r="B238" s="36"/>
      <c r="C238" s="37"/>
      <c r="D238" s="217" t="s">
        <v>173</v>
      </c>
      <c r="E238" s="37"/>
      <c r="F238" s="218" t="s">
        <v>1714</v>
      </c>
      <c r="G238" s="37"/>
      <c r="H238" s="37"/>
      <c r="I238" s="116"/>
      <c r="J238" s="37"/>
      <c r="K238" s="37"/>
      <c r="L238" s="40"/>
      <c r="M238" s="219"/>
      <c r="N238" s="220"/>
      <c r="O238" s="72"/>
      <c r="P238" s="72"/>
      <c r="Q238" s="72"/>
      <c r="R238" s="72"/>
      <c r="S238" s="72"/>
      <c r="T238" s="73"/>
      <c r="U238" s="35"/>
      <c r="V238" s="35"/>
      <c r="W238" s="35"/>
      <c r="X238" s="35"/>
      <c r="Y238" s="35"/>
      <c r="Z238" s="35"/>
      <c r="AA238" s="35"/>
      <c r="AB238" s="35"/>
      <c r="AC238" s="35"/>
      <c r="AD238" s="35"/>
      <c r="AE238" s="35"/>
      <c r="AT238" s="18" t="s">
        <v>173</v>
      </c>
      <c r="AU238" s="18" t="s">
        <v>88</v>
      </c>
    </row>
    <row r="239" spans="1:65" s="2" customFormat="1" ht="24" customHeight="1">
      <c r="A239" s="35"/>
      <c r="B239" s="36"/>
      <c r="C239" s="204" t="s">
        <v>632</v>
      </c>
      <c r="D239" s="204" t="s">
        <v>166</v>
      </c>
      <c r="E239" s="205" t="s">
        <v>1715</v>
      </c>
      <c r="F239" s="206" t="s">
        <v>1716</v>
      </c>
      <c r="G239" s="207" t="s">
        <v>395</v>
      </c>
      <c r="H239" s="208">
        <v>1</v>
      </c>
      <c r="I239" s="209"/>
      <c r="J239" s="210">
        <f>ROUND(I239*H239,2)</f>
        <v>0</v>
      </c>
      <c r="K239" s="206" t="s">
        <v>170</v>
      </c>
      <c r="L239" s="40"/>
      <c r="M239" s="211" t="s">
        <v>1</v>
      </c>
      <c r="N239" s="212" t="s">
        <v>43</v>
      </c>
      <c r="O239" s="72"/>
      <c r="P239" s="213">
        <f>O239*H239</f>
        <v>0</v>
      </c>
      <c r="Q239" s="213">
        <v>6.0999999999999997E-4</v>
      </c>
      <c r="R239" s="213">
        <f>Q239*H239</f>
        <v>6.0999999999999997E-4</v>
      </c>
      <c r="S239" s="213">
        <v>0</v>
      </c>
      <c r="T239" s="214">
        <f>S239*H239</f>
        <v>0</v>
      </c>
      <c r="U239" s="35"/>
      <c r="V239" s="35"/>
      <c r="W239" s="35"/>
      <c r="X239" s="35"/>
      <c r="Y239" s="35"/>
      <c r="Z239" s="35"/>
      <c r="AA239" s="35"/>
      <c r="AB239" s="35"/>
      <c r="AC239" s="35"/>
      <c r="AD239" s="35"/>
      <c r="AE239" s="35"/>
      <c r="AR239" s="215" t="s">
        <v>269</v>
      </c>
      <c r="AT239" s="215" t="s">
        <v>166</v>
      </c>
      <c r="AU239" s="215" t="s">
        <v>88</v>
      </c>
      <c r="AY239" s="18" t="s">
        <v>164</v>
      </c>
      <c r="BE239" s="216">
        <f>IF(N239="základní",J239,0)</f>
        <v>0</v>
      </c>
      <c r="BF239" s="216">
        <f>IF(N239="snížená",J239,0)</f>
        <v>0</v>
      </c>
      <c r="BG239" s="216">
        <f>IF(N239="zákl. přenesená",J239,0)</f>
        <v>0</v>
      </c>
      <c r="BH239" s="216">
        <f>IF(N239="sníž. přenesená",J239,0)</f>
        <v>0</v>
      </c>
      <c r="BI239" s="216">
        <f>IF(N239="nulová",J239,0)</f>
        <v>0</v>
      </c>
      <c r="BJ239" s="18" t="s">
        <v>86</v>
      </c>
      <c r="BK239" s="216">
        <f>ROUND(I239*H239,2)</f>
        <v>0</v>
      </c>
      <c r="BL239" s="18" t="s">
        <v>269</v>
      </c>
      <c r="BM239" s="215" t="s">
        <v>1717</v>
      </c>
    </row>
    <row r="240" spans="1:65" s="2" customFormat="1" ht="39">
      <c r="A240" s="35"/>
      <c r="B240" s="36"/>
      <c r="C240" s="37"/>
      <c r="D240" s="217" t="s">
        <v>173</v>
      </c>
      <c r="E240" s="37"/>
      <c r="F240" s="218" t="s">
        <v>1714</v>
      </c>
      <c r="G240" s="37"/>
      <c r="H240" s="37"/>
      <c r="I240" s="116"/>
      <c r="J240" s="37"/>
      <c r="K240" s="37"/>
      <c r="L240" s="40"/>
      <c r="M240" s="219"/>
      <c r="N240" s="220"/>
      <c r="O240" s="72"/>
      <c r="P240" s="72"/>
      <c r="Q240" s="72"/>
      <c r="R240" s="72"/>
      <c r="S240" s="72"/>
      <c r="T240" s="73"/>
      <c r="U240" s="35"/>
      <c r="V240" s="35"/>
      <c r="W240" s="35"/>
      <c r="X240" s="35"/>
      <c r="Y240" s="35"/>
      <c r="Z240" s="35"/>
      <c r="AA240" s="35"/>
      <c r="AB240" s="35"/>
      <c r="AC240" s="35"/>
      <c r="AD240" s="35"/>
      <c r="AE240" s="35"/>
      <c r="AT240" s="18" t="s">
        <v>173</v>
      </c>
      <c r="AU240" s="18" t="s">
        <v>88</v>
      </c>
    </row>
    <row r="241" spans="1:65" s="2" customFormat="1" ht="36" customHeight="1">
      <c r="A241" s="35"/>
      <c r="B241" s="36"/>
      <c r="C241" s="204" t="s">
        <v>638</v>
      </c>
      <c r="D241" s="204" t="s">
        <v>166</v>
      </c>
      <c r="E241" s="205" t="s">
        <v>1718</v>
      </c>
      <c r="F241" s="206" t="s">
        <v>1719</v>
      </c>
      <c r="G241" s="207" t="s">
        <v>384</v>
      </c>
      <c r="H241" s="208">
        <v>1</v>
      </c>
      <c r="I241" s="209"/>
      <c r="J241" s="210">
        <f>ROUND(I241*H241,2)</f>
        <v>0</v>
      </c>
      <c r="K241" s="206" t="s">
        <v>170</v>
      </c>
      <c r="L241" s="40"/>
      <c r="M241" s="211" t="s">
        <v>1</v>
      </c>
      <c r="N241" s="212" t="s">
        <v>43</v>
      </c>
      <c r="O241" s="72"/>
      <c r="P241" s="213">
        <f>O241*H241</f>
        <v>0</v>
      </c>
      <c r="Q241" s="213">
        <v>3.2799999999999999E-3</v>
      </c>
      <c r="R241" s="213">
        <f>Q241*H241</f>
        <v>3.2799999999999999E-3</v>
      </c>
      <c r="S241" s="213">
        <v>0</v>
      </c>
      <c r="T241" s="214">
        <f>S241*H241</f>
        <v>0</v>
      </c>
      <c r="U241" s="35"/>
      <c r="V241" s="35"/>
      <c r="W241" s="35"/>
      <c r="X241" s="35"/>
      <c r="Y241" s="35"/>
      <c r="Z241" s="35"/>
      <c r="AA241" s="35"/>
      <c r="AB241" s="35"/>
      <c r="AC241" s="35"/>
      <c r="AD241" s="35"/>
      <c r="AE241" s="35"/>
      <c r="AR241" s="215" t="s">
        <v>269</v>
      </c>
      <c r="AT241" s="215" t="s">
        <v>166</v>
      </c>
      <c r="AU241" s="215" t="s">
        <v>88</v>
      </c>
      <c r="AY241" s="18" t="s">
        <v>164</v>
      </c>
      <c r="BE241" s="216">
        <f>IF(N241="základní",J241,0)</f>
        <v>0</v>
      </c>
      <c r="BF241" s="216">
        <f>IF(N241="snížená",J241,0)</f>
        <v>0</v>
      </c>
      <c r="BG241" s="216">
        <f>IF(N241="zákl. přenesená",J241,0)</f>
        <v>0</v>
      </c>
      <c r="BH241" s="216">
        <f>IF(N241="sníž. přenesená",J241,0)</f>
        <v>0</v>
      </c>
      <c r="BI241" s="216">
        <f>IF(N241="nulová",J241,0)</f>
        <v>0</v>
      </c>
      <c r="BJ241" s="18" t="s">
        <v>86</v>
      </c>
      <c r="BK241" s="216">
        <f>ROUND(I241*H241,2)</f>
        <v>0</v>
      </c>
      <c r="BL241" s="18" t="s">
        <v>269</v>
      </c>
      <c r="BM241" s="215" t="s">
        <v>1720</v>
      </c>
    </row>
    <row r="242" spans="1:65" s="2" customFormat="1" ht="39">
      <c r="A242" s="35"/>
      <c r="B242" s="36"/>
      <c r="C242" s="37"/>
      <c r="D242" s="217" t="s">
        <v>173</v>
      </c>
      <c r="E242" s="37"/>
      <c r="F242" s="218" t="s">
        <v>1714</v>
      </c>
      <c r="G242" s="37"/>
      <c r="H242" s="37"/>
      <c r="I242" s="116"/>
      <c r="J242" s="37"/>
      <c r="K242" s="37"/>
      <c r="L242" s="40"/>
      <c r="M242" s="219"/>
      <c r="N242" s="220"/>
      <c r="O242" s="72"/>
      <c r="P242" s="72"/>
      <c r="Q242" s="72"/>
      <c r="R242" s="72"/>
      <c r="S242" s="72"/>
      <c r="T242" s="73"/>
      <c r="U242" s="35"/>
      <c r="V242" s="35"/>
      <c r="W242" s="35"/>
      <c r="X242" s="35"/>
      <c r="Y242" s="35"/>
      <c r="Z242" s="35"/>
      <c r="AA242" s="35"/>
      <c r="AB242" s="35"/>
      <c r="AC242" s="35"/>
      <c r="AD242" s="35"/>
      <c r="AE242" s="35"/>
      <c r="AT242" s="18" t="s">
        <v>173</v>
      </c>
      <c r="AU242" s="18" t="s">
        <v>88</v>
      </c>
    </row>
    <row r="243" spans="1:65" s="2" customFormat="1" ht="16.5" customHeight="1">
      <c r="A243" s="35"/>
      <c r="B243" s="36"/>
      <c r="C243" s="204" t="s">
        <v>647</v>
      </c>
      <c r="D243" s="204" t="s">
        <v>166</v>
      </c>
      <c r="E243" s="205" t="s">
        <v>1721</v>
      </c>
      <c r="F243" s="206" t="s">
        <v>1722</v>
      </c>
      <c r="G243" s="207" t="s">
        <v>466</v>
      </c>
      <c r="H243" s="208">
        <v>1</v>
      </c>
      <c r="I243" s="209"/>
      <c r="J243" s="210">
        <f>ROUND(I243*H243,2)</f>
        <v>0</v>
      </c>
      <c r="K243" s="206" t="s">
        <v>467</v>
      </c>
      <c r="L243" s="40"/>
      <c r="M243" s="211" t="s">
        <v>1</v>
      </c>
      <c r="N243" s="212" t="s">
        <v>43</v>
      </c>
      <c r="O243" s="72"/>
      <c r="P243" s="213">
        <f>O243*H243</f>
        <v>0</v>
      </c>
      <c r="Q243" s="213">
        <v>0</v>
      </c>
      <c r="R243" s="213">
        <f>Q243*H243</f>
        <v>0</v>
      </c>
      <c r="S243" s="213">
        <v>0</v>
      </c>
      <c r="T243" s="214">
        <f>S243*H243</f>
        <v>0</v>
      </c>
      <c r="U243" s="35"/>
      <c r="V243" s="35"/>
      <c r="W243" s="35"/>
      <c r="X243" s="35"/>
      <c r="Y243" s="35"/>
      <c r="Z243" s="35"/>
      <c r="AA243" s="35"/>
      <c r="AB243" s="35"/>
      <c r="AC243" s="35"/>
      <c r="AD243" s="35"/>
      <c r="AE243" s="35"/>
      <c r="AR243" s="215" t="s">
        <v>269</v>
      </c>
      <c r="AT243" s="215" t="s">
        <v>166</v>
      </c>
      <c r="AU243" s="215" t="s">
        <v>88</v>
      </c>
      <c r="AY243" s="18" t="s">
        <v>164</v>
      </c>
      <c r="BE243" s="216">
        <f>IF(N243="základní",J243,0)</f>
        <v>0</v>
      </c>
      <c r="BF243" s="216">
        <f>IF(N243="snížená",J243,0)</f>
        <v>0</v>
      </c>
      <c r="BG243" s="216">
        <f>IF(N243="zákl. přenesená",J243,0)</f>
        <v>0</v>
      </c>
      <c r="BH243" s="216">
        <f>IF(N243="sníž. přenesená",J243,0)</f>
        <v>0</v>
      </c>
      <c r="BI243" s="216">
        <f>IF(N243="nulová",J243,0)</f>
        <v>0</v>
      </c>
      <c r="BJ243" s="18" t="s">
        <v>86</v>
      </c>
      <c r="BK243" s="216">
        <f>ROUND(I243*H243,2)</f>
        <v>0</v>
      </c>
      <c r="BL243" s="18" t="s">
        <v>269</v>
      </c>
      <c r="BM243" s="215" t="s">
        <v>1723</v>
      </c>
    </row>
    <row r="244" spans="1:65" s="2" customFormat="1" ht="36" customHeight="1">
      <c r="A244" s="35"/>
      <c r="B244" s="36"/>
      <c r="C244" s="204" t="s">
        <v>653</v>
      </c>
      <c r="D244" s="204" t="s">
        <v>166</v>
      </c>
      <c r="E244" s="205" t="s">
        <v>1724</v>
      </c>
      <c r="F244" s="206" t="s">
        <v>1725</v>
      </c>
      <c r="G244" s="207" t="s">
        <v>243</v>
      </c>
      <c r="H244" s="208">
        <v>1.9E-2</v>
      </c>
      <c r="I244" s="209"/>
      <c r="J244" s="210">
        <f>ROUND(I244*H244,2)</f>
        <v>0</v>
      </c>
      <c r="K244" s="206" t="s">
        <v>170</v>
      </c>
      <c r="L244" s="40"/>
      <c r="M244" s="211" t="s">
        <v>1</v>
      </c>
      <c r="N244" s="212" t="s">
        <v>43</v>
      </c>
      <c r="O244" s="72"/>
      <c r="P244" s="213">
        <f>O244*H244</f>
        <v>0</v>
      </c>
      <c r="Q244" s="213">
        <v>0</v>
      </c>
      <c r="R244" s="213">
        <f>Q244*H244</f>
        <v>0</v>
      </c>
      <c r="S244" s="213">
        <v>0</v>
      </c>
      <c r="T244" s="214">
        <f>S244*H244</f>
        <v>0</v>
      </c>
      <c r="U244" s="35"/>
      <c r="V244" s="35"/>
      <c r="W244" s="35"/>
      <c r="X244" s="35"/>
      <c r="Y244" s="35"/>
      <c r="Z244" s="35"/>
      <c r="AA244" s="35"/>
      <c r="AB244" s="35"/>
      <c r="AC244" s="35"/>
      <c r="AD244" s="35"/>
      <c r="AE244" s="35"/>
      <c r="AR244" s="215" t="s">
        <v>269</v>
      </c>
      <c r="AT244" s="215" t="s">
        <v>166</v>
      </c>
      <c r="AU244" s="215" t="s">
        <v>88</v>
      </c>
      <c r="AY244" s="18" t="s">
        <v>164</v>
      </c>
      <c r="BE244" s="216">
        <f>IF(N244="základní",J244,0)</f>
        <v>0</v>
      </c>
      <c r="BF244" s="216">
        <f>IF(N244="snížená",J244,0)</f>
        <v>0</v>
      </c>
      <c r="BG244" s="216">
        <f>IF(N244="zákl. přenesená",J244,0)</f>
        <v>0</v>
      </c>
      <c r="BH244" s="216">
        <f>IF(N244="sníž. přenesená",J244,0)</f>
        <v>0</v>
      </c>
      <c r="BI244" s="216">
        <f>IF(N244="nulová",J244,0)</f>
        <v>0</v>
      </c>
      <c r="BJ244" s="18" t="s">
        <v>86</v>
      </c>
      <c r="BK244" s="216">
        <f>ROUND(I244*H244,2)</f>
        <v>0</v>
      </c>
      <c r="BL244" s="18" t="s">
        <v>269</v>
      </c>
      <c r="BM244" s="215" t="s">
        <v>1726</v>
      </c>
    </row>
    <row r="245" spans="1:65" s="2" customFormat="1" ht="107.25">
      <c r="A245" s="35"/>
      <c r="B245" s="36"/>
      <c r="C245" s="37"/>
      <c r="D245" s="217" t="s">
        <v>173</v>
      </c>
      <c r="E245" s="37"/>
      <c r="F245" s="218" t="s">
        <v>1519</v>
      </c>
      <c r="G245" s="37"/>
      <c r="H245" s="37"/>
      <c r="I245" s="116"/>
      <c r="J245" s="37"/>
      <c r="K245" s="37"/>
      <c r="L245" s="40"/>
      <c r="M245" s="219"/>
      <c r="N245" s="220"/>
      <c r="O245" s="72"/>
      <c r="P245" s="72"/>
      <c r="Q245" s="72"/>
      <c r="R245" s="72"/>
      <c r="S245" s="72"/>
      <c r="T245" s="73"/>
      <c r="U245" s="35"/>
      <c r="V245" s="35"/>
      <c r="W245" s="35"/>
      <c r="X245" s="35"/>
      <c r="Y245" s="35"/>
      <c r="Z245" s="35"/>
      <c r="AA245" s="35"/>
      <c r="AB245" s="35"/>
      <c r="AC245" s="35"/>
      <c r="AD245" s="35"/>
      <c r="AE245" s="35"/>
      <c r="AT245" s="18" t="s">
        <v>173</v>
      </c>
      <c r="AU245" s="18" t="s">
        <v>88</v>
      </c>
    </row>
    <row r="246" spans="1:65" s="2" customFormat="1" ht="48" customHeight="1">
      <c r="A246" s="35"/>
      <c r="B246" s="36"/>
      <c r="C246" s="204" t="s">
        <v>658</v>
      </c>
      <c r="D246" s="204" t="s">
        <v>166</v>
      </c>
      <c r="E246" s="205" t="s">
        <v>1727</v>
      </c>
      <c r="F246" s="206" t="s">
        <v>1728</v>
      </c>
      <c r="G246" s="207" t="s">
        <v>243</v>
      </c>
      <c r="H246" s="208">
        <v>1.9E-2</v>
      </c>
      <c r="I246" s="209"/>
      <c r="J246" s="210">
        <f>ROUND(I246*H246,2)</f>
        <v>0</v>
      </c>
      <c r="K246" s="206" t="s">
        <v>170</v>
      </c>
      <c r="L246" s="40"/>
      <c r="M246" s="211" t="s">
        <v>1</v>
      </c>
      <c r="N246" s="212" t="s">
        <v>43</v>
      </c>
      <c r="O246" s="72"/>
      <c r="P246" s="213">
        <f>O246*H246</f>
        <v>0</v>
      </c>
      <c r="Q246" s="213">
        <v>0</v>
      </c>
      <c r="R246" s="213">
        <f>Q246*H246</f>
        <v>0</v>
      </c>
      <c r="S246" s="213">
        <v>0</v>
      </c>
      <c r="T246" s="214">
        <f>S246*H246</f>
        <v>0</v>
      </c>
      <c r="U246" s="35"/>
      <c r="V246" s="35"/>
      <c r="W246" s="35"/>
      <c r="X246" s="35"/>
      <c r="Y246" s="35"/>
      <c r="Z246" s="35"/>
      <c r="AA246" s="35"/>
      <c r="AB246" s="35"/>
      <c r="AC246" s="35"/>
      <c r="AD246" s="35"/>
      <c r="AE246" s="35"/>
      <c r="AR246" s="215" t="s">
        <v>269</v>
      </c>
      <c r="AT246" s="215" t="s">
        <v>166</v>
      </c>
      <c r="AU246" s="215" t="s">
        <v>88</v>
      </c>
      <c r="AY246" s="18" t="s">
        <v>164</v>
      </c>
      <c r="BE246" s="216">
        <f>IF(N246="základní",J246,0)</f>
        <v>0</v>
      </c>
      <c r="BF246" s="216">
        <f>IF(N246="snížená",J246,0)</f>
        <v>0</v>
      </c>
      <c r="BG246" s="216">
        <f>IF(N246="zákl. přenesená",J246,0)</f>
        <v>0</v>
      </c>
      <c r="BH246" s="216">
        <f>IF(N246="sníž. přenesená",J246,0)</f>
        <v>0</v>
      </c>
      <c r="BI246" s="216">
        <f>IF(N246="nulová",J246,0)</f>
        <v>0</v>
      </c>
      <c r="BJ246" s="18" t="s">
        <v>86</v>
      </c>
      <c r="BK246" s="216">
        <f>ROUND(I246*H246,2)</f>
        <v>0</v>
      </c>
      <c r="BL246" s="18" t="s">
        <v>269</v>
      </c>
      <c r="BM246" s="215" t="s">
        <v>1729</v>
      </c>
    </row>
    <row r="247" spans="1:65" s="2" customFormat="1" ht="107.25">
      <c r="A247" s="35"/>
      <c r="B247" s="36"/>
      <c r="C247" s="37"/>
      <c r="D247" s="217" t="s">
        <v>173</v>
      </c>
      <c r="E247" s="37"/>
      <c r="F247" s="218" t="s">
        <v>1519</v>
      </c>
      <c r="G247" s="37"/>
      <c r="H247" s="37"/>
      <c r="I247" s="116"/>
      <c r="J247" s="37"/>
      <c r="K247" s="37"/>
      <c r="L247" s="40"/>
      <c r="M247" s="219"/>
      <c r="N247" s="220"/>
      <c r="O247" s="72"/>
      <c r="P247" s="72"/>
      <c r="Q247" s="72"/>
      <c r="R247" s="72"/>
      <c r="S247" s="72"/>
      <c r="T247" s="73"/>
      <c r="U247" s="35"/>
      <c r="V247" s="35"/>
      <c r="W247" s="35"/>
      <c r="X247" s="35"/>
      <c r="Y247" s="35"/>
      <c r="Z247" s="35"/>
      <c r="AA247" s="35"/>
      <c r="AB247" s="35"/>
      <c r="AC247" s="35"/>
      <c r="AD247" s="35"/>
      <c r="AE247" s="35"/>
      <c r="AT247" s="18" t="s">
        <v>173</v>
      </c>
      <c r="AU247" s="18" t="s">
        <v>88</v>
      </c>
    </row>
    <row r="248" spans="1:65" s="12" customFormat="1" ht="22.9" customHeight="1">
      <c r="B248" s="188"/>
      <c r="C248" s="189"/>
      <c r="D248" s="190" t="s">
        <v>77</v>
      </c>
      <c r="E248" s="202" t="s">
        <v>1730</v>
      </c>
      <c r="F248" s="202" t="s">
        <v>1731</v>
      </c>
      <c r="G248" s="189"/>
      <c r="H248" s="189"/>
      <c r="I248" s="192"/>
      <c r="J248" s="203">
        <f>BK248</f>
        <v>0</v>
      </c>
      <c r="K248" s="189"/>
      <c r="L248" s="194"/>
      <c r="M248" s="195"/>
      <c r="N248" s="196"/>
      <c r="O248" s="196"/>
      <c r="P248" s="197">
        <f>SUM(P249:P294)</f>
        <v>0</v>
      </c>
      <c r="Q248" s="196"/>
      <c r="R248" s="197">
        <f>SUM(R249:R294)</f>
        <v>0.19703920000000008</v>
      </c>
      <c r="S248" s="196"/>
      <c r="T248" s="198">
        <f>SUM(T249:T294)</f>
        <v>0</v>
      </c>
      <c r="AR248" s="199" t="s">
        <v>88</v>
      </c>
      <c r="AT248" s="200" t="s">
        <v>77</v>
      </c>
      <c r="AU248" s="200" t="s">
        <v>86</v>
      </c>
      <c r="AY248" s="199" t="s">
        <v>164</v>
      </c>
      <c r="BK248" s="201">
        <f>SUM(BK249:BK294)</f>
        <v>0</v>
      </c>
    </row>
    <row r="249" spans="1:65" s="2" customFormat="1" ht="24" customHeight="1">
      <c r="A249" s="35"/>
      <c r="B249" s="36"/>
      <c r="C249" s="204" t="s">
        <v>665</v>
      </c>
      <c r="D249" s="204" t="s">
        <v>166</v>
      </c>
      <c r="E249" s="205" t="s">
        <v>1732</v>
      </c>
      <c r="F249" s="206" t="s">
        <v>1733</v>
      </c>
      <c r="G249" s="207" t="s">
        <v>395</v>
      </c>
      <c r="H249" s="208">
        <v>6</v>
      </c>
      <c r="I249" s="209"/>
      <c r="J249" s="210">
        <f>ROUND(I249*H249,2)</f>
        <v>0</v>
      </c>
      <c r="K249" s="206" t="s">
        <v>170</v>
      </c>
      <c r="L249" s="40"/>
      <c r="M249" s="211" t="s">
        <v>1</v>
      </c>
      <c r="N249" s="212" t="s">
        <v>43</v>
      </c>
      <c r="O249" s="72"/>
      <c r="P249" s="213">
        <f>O249*H249</f>
        <v>0</v>
      </c>
      <c r="Q249" s="213">
        <v>2.4199999999999998E-3</v>
      </c>
      <c r="R249" s="213">
        <f>Q249*H249</f>
        <v>1.4519999999999998E-2</v>
      </c>
      <c r="S249" s="213">
        <v>0</v>
      </c>
      <c r="T249" s="214">
        <f>S249*H249</f>
        <v>0</v>
      </c>
      <c r="U249" s="35"/>
      <c r="V249" s="35"/>
      <c r="W249" s="35"/>
      <c r="X249" s="35"/>
      <c r="Y249" s="35"/>
      <c r="Z249" s="35"/>
      <c r="AA249" s="35"/>
      <c r="AB249" s="35"/>
      <c r="AC249" s="35"/>
      <c r="AD249" s="35"/>
      <c r="AE249" s="35"/>
      <c r="AR249" s="215" t="s">
        <v>269</v>
      </c>
      <c r="AT249" s="215" t="s">
        <v>166</v>
      </c>
      <c r="AU249" s="215" t="s">
        <v>88</v>
      </c>
      <c r="AY249" s="18" t="s">
        <v>164</v>
      </c>
      <c r="BE249" s="216">
        <f>IF(N249="základní",J249,0)</f>
        <v>0</v>
      </c>
      <c r="BF249" s="216">
        <f>IF(N249="snížená",J249,0)</f>
        <v>0</v>
      </c>
      <c r="BG249" s="216">
        <f>IF(N249="zákl. přenesená",J249,0)</f>
        <v>0</v>
      </c>
      <c r="BH249" s="216">
        <f>IF(N249="sníž. přenesená",J249,0)</f>
        <v>0</v>
      </c>
      <c r="BI249" s="216">
        <f>IF(N249="nulová",J249,0)</f>
        <v>0</v>
      </c>
      <c r="BJ249" s="18" t="s">
        <v>86</v>
      </c>
      <c r="BK249" s="216">
        <f>ROUND(I249*H249,2)</f>
        <v>0</v>
      </c>
      <c r="BL249" s="18" t="s">
        <v>269</v>
      </c>
      <c r="BM249" s="215" t="s">
        <v>1734</v>
      </c>
    </row>
    <row r="250" spans="1:65" s="2" customFormat="1" ht="29.25">
      <c r="A250" s="35"/>
      <c r="B250" s="36"/>
      <c r="C250" s="37"/>
      <c r="D250" s="217" t="s">
        <v>173</v>
      </c>
      <c r="E250" s="37"/>
      <c r="F250" s="218" t="s">
        <v>1735</v>
      </c>
      <c r="G250" s="37"/>
      <c r="H250" s="37"/>
      <c r="I250" s="116"/>
      <c r="J250" s="37"/>
      <c r="K250" s="37"/>
      <c r="L250" s="40"/>
      <c r="M250" s="219"/>
      <c r="N250" s="220"/>
      <c r="O250" s="72"/>
      <c r="P250" s="72"/>
      <c r="Q250" s="72"/>
      <c r="R250" s="72"/>
      <c r="S250" s="72"/>
      <c r="T250" s="73"/>
      <c r="U250" s="35"/>
      <c r="V250" s="35"/>
      <c r="W250" s="35"/>
      <c r="X250" s="35"/>
      <c r="Y250" s="35"/>
      <c r="Z250" s="35"/>
      <c r="AA250" s="35"/>
      <c r="AB250" s="35"/>
      <c r="AC250" s="35"/>
      <c r="AD250" s="35"/>
      <c r="AE250" s="35"/>
      <c r="AT250" s="18" t="s">
        <v>173</v>
      </c>
      <c r="AU250" s="18" t="s">
        <v>88</v>
      </c>
    </row>
    <row r="251" spans="1:65" s="2" customFormat="1" ht="16.5" customHeight="1">
      <c r="A251" s="35"/>
      <c r="B251" s="36"/>
      <c r="C251" s="265" t="s">
        <v>669</v>
      </c>
      <c r="D251" s="265" t="s">
        <v>420</v>
      </c>
      <c r="E251" s="266" t="s">
        <v>1736</v>
      </c>
      <c r="F251" s="267" t="s">
        <v>1737</v>
      </c>
      <c r="G251" s="268" t="s">
        <v>395</v>
      </c>
      <c r="H251" s="269">
        <v>5</v>
      </c>
      <c r="I251" s="270"/>
      <c r="J251" s="271">
        <f>ROUND(I251*H251,2)</f>
        <v>0</v>
      </c>
      <c r="K251" s="267" t="s">
        <v>467</v>
      </c>
      <c r="L251" s="272"/>
      <c r="M251" s="273" t="s">
        <v>1</v>
      </c>
      <c r="N251" s="274" t="s">
        <v>43</v>
      </c>
      <c r="O251" s="72"/>
      <c r="P251" s="213">
        <f>O251*H251</f>
        <v>0</v>
      </c>
      <c r="Q251" s="213">
        <v>2.7999999999999998E-4</v>
      </c>
      <c r="R251" s="213">
        <f>Q251*H251</f>
        <v>1.3999999999999998E-3</v>
      </c>
      <c r="S251" s="213">
        <v>0</v>
      </c>
      <c r="T251" s="214">
        <f>S251*H251</f>
        <v>0</v>
      </c>
      <c r="U251" s="35"/>
      <c r="V251" s="35"/>
      <c r="W251" s="35"/>
      <c r="X251" s="35"/>
      <c r="Y251" s="35"/>
      <c r="Z251" s="35"/>
      <c r="AA251" s="35"/>
      <c r="AB251" s="35"/>
      <c r="AC251" s="35"/>
      <c r="AD251" s="35"/>
      <c r="AE251" s="35"/>
      <c r="AR251" s="215" t="s">
        <v>381</v>
      </c>
      <c r="AT251" s="215" t="s">
        <v>420</v>
      </c>
      <c r="AU251" s="215" t="s">
        <v>88</v>
      </c>
      <c r="AY251" s="18" t="s">
        <v>164</v>
      </c>
      <c r="BE251" s="216">
        <f>IF(N251="základní",J251,0)</f>
        <v>0</v>
      </c>
      <c r="BF251" s="216">
        <f>IF(N251="snížená",J251,0)</f>
        <v>0</v>
      </c>
      <c r="BG251" s="216">
        <f>IF(N251="zákl. přenesená",J251,0)</f>
        <v>0</v>
      </c>
      <c r="BH251" s="216">
        <f>IF(N251="sníž. přenesená",J251,0)</f>
        <v>0</v>
      </c>
      <c r="BI251" s="216">
        <f>IF(N251="nulová",J251,0)</f>
        <v>0</v>
      </c>
      <c r="BJ251" s="18" t="s">
        <v>86</v>
      </c>
      <c r="BK251" s="216">
        <f>ROUND(I251*H251,2)</f>
        <v>0</v>
      </c>
      <c r="BL251" s="18" t="s">
        <v>269</v>
      </c>
      <c r="BM251" s="215" t="s">
        <v>1738</v>
      </c>
    </row>
    <row r="252" spans="1:65" s="2" customFormat="1" ht="24" customHeight="1">
      <c r="A252" s="35"/>
      <c r="B252" s="36"/>
      <c r="C252" s="265" t="s">
        <v>673</v>
      </c>
      <c r="D252" s="265" t="s">
        <v>420</v>
      </c>
      <c r="E252" s="266" t="s">
        <v>1739</v>
      </c>
      <c r="F252" s="267" t="s">
        <v>1740</v>
      </c>
      <c r="G252" s="268" t="s">
        <v>395</v>
      </c>
      <c r="H252" s="269">
        <v>1</v>
      </c>
      <c r="I252" s="270"/>
      <c r="J252" s="271">
        <f>ROUND(I252*H252,2)</f>
        <v>0</v>
      </c>
      <c r="K252" s="267" t="s">
        <v>467</v>
      </c>
      <c r="L252" s="272"/>
      <c r="M252" s="273" t="s">
        <v>1</v>
      </c>
      <c r="N252" s="274" t="s">
        <v>43</v>
      </c>
      <c r="O252" s="72"/>
      <c r="P252" s="213">
        <f>O252*H252</f>
        <v>0</v>
      </c>
      <c r="Q252" s="213">
        <v>2.7999999999999998E-4</v>
      </c>
      <c r="R252" s="213">
        <f>Q252*H252</f>
        <v>2.7999999999999998E-4</v>
      </c>
      <c r="S252" s="213">
        <v>0</v>
      </c>
      <c r="T252" s="214">
        <f>S252*H252</f>
        <v>0</v>
      </c>
      <c r="U252" s="35"/>
      <c r="V252" s="35"/>
      <c r="W252" s="35"/>
      <c r="X252" s="35"/>
      <c r="Y252" s="35"/>
      <c r="Z252" s="35"/>
      <c r="AA252" s="35"/>
      <c r="AB252" s="35"/>
      <c r="AC252" s="35"/>
      <c r="AD252" s="35"/>
      <c r="AE252" s="35"/>
      <c r="AR252" s="215" t="s">
        <v>381</v>
      </c>
      <c r="AT252" s="215" t="s">
        <v>420</v>
      </c>
      <c r="AU252" s="215" t="s">
        <v>88</v>
      </c>
      <c r="AY252" s="18" t="s">
        <v>164</v>
      </c>
      <c r="BE252" s="216">
        <f>IF(N252="základní",J252,0)</f>
        <v>0</v>
      </c>
      <c r="BF252" s="216">
        <f>IF(N252="snížená",J252,0)</f>
        <v>0</v>
      </c>
      <c r="BG252" s="216">
        <f>IF(N252="zákl. přenesená",J252,0)</f>
        <v>0</v>
      </c>
      <c r="BH252" s="216">
        <f>IF(N252="sníž. přenesená",J252,0)</f>
        <v>0</v>
      </c>
      <c r="BI252" s="216">
        <f>IF(N252="nulová",J252,0)</f>
        <v>0</v>
      </c>
      <c r="BJ252" s="18" t="s">
        <v>86</v>
      </c>
      <c r="BK252" s="216">
        <f>ROUND(I252*H252,2)</f>
        <v>0</v>
      </c>
      <c r="BL252" s="18" t="s">
        <v>269</v>
      </c>
      <c r="BM252" s="215" t="s">
        <v>1741</v>
      </c>
    </row>
    <row r="253" spans="1:65" s="2" customFormat="1" ht="16.5" customHeight="1">
      <c r="A253" s="35"/>
      <c r="B253" s="36"/>
      <c r="C253" s="265" t="s">
        <v>678</v>
      </c>
      <c r="D253" s="265" t="s">
        <v>420</v>
      </c>
      <c r="E253" s="266" t="s">
        <v>1742</v>
      </c>
      <c r="F253" s="267" t="s">
        <v>1743</v>
      </c>
      <c r="G253" s="268" t="s">
        <v>395</v>
      </c>
      <c r="H253" s="269">
        <v>6</v>
      </c>
      <c r="I253" s="270"/>
      <c r="J253" s="271">
        <f>ROUND(I253*H253,2)</f>
        <v>0</v>
      </c>
      <c r="K253" s="267" t="s">
        <v>467</v>
      </c>
      <c r="L253" s="272"/>
      <c r="M253" s="273" t="s">
        <v>1</v>
      </c>
      <c r="N253" s="274" t="s">
        <v>43</v>
      </c>
      <c r="O253" s="72"/>
      <c r="P253" s="213">
        <f>O253*H253</f>
        <v>0</v>
      </c>
      <c r="Q253" s="213">
        <v>2.7999999999999998E-4</v>
      </c>
      <c r="R253" s="213">
        <f>Q253*H253</f>
        <v>1.6799999999999999E-3</v>
      </c>
      <c r="S253" s="213">
        <v>0</v>
      </c>
      <c r="T253" s="214">
        <f>S253*H253</f>
        <v>0</v>
      </c>
      <c r="U253" s="35"/>
      <c r="V253" s="35"/>
      <c r="W253" s="35"/>
      <c r="X253" s="35"/>
      <c r="Y253" s="35"/>
      <c r="Z253" s="35"/>
      <c r="AA253" s="35"/>
      <c r="AB253" s="35"/>
      <c r="AC253" s="35"/>
      <c r="AD253" s="35"/>
      <c r="AE253" s="35"/>
      <c r="AR253" s="215" t="s">
        <v>381</v>
      </c>
      <c r="AT253" s="215" t="s">
        <v>420</v>
      </c>
      <c r="AU253" s="215" t="s">
        <v>88</v>
      </c>
      <c r="AY253" s="18" t="s">
        <v>164</v>
      </c>
      <c r="BE253" s="216">
        <f>IF(N253="základní",J253,0)</f>
        <v>0</v>
      </c>
      <c r="BF253" s="216">
        <f>IF(N253="snížená",J253,0)</f>
        <v>0</v>
      </c>
      <c r="BG253" s="216">
        <f>IF(N253="zákl. přenesená",J253,0)</f>
        <v>0</v>
      </c>
      <c r="BH253" s="216">
        <f>IF(N253="sníž. přenesená",J253,0)</f>
        <v>0</v>
      </c>
      <c r="BI253" s="216">
        <f>IF(N253="nulová",J253,0)</f>
        <v>0</v>
      </c>
      <c r="BJ253" s="18" t="s">
        <v>86</v>
      </c>
      <c r="BK253" s="216">
        <f>ROUND(I253*H253,2)</f>
        <v>0</v>
      </c>
      <c r="BL253" s="18" t="s">
        <v>269</v>
      </c>
      <c r="BM253" s="215" t="s">
        <v>1744</v>
      </c>
    </row>
    <row r="254" spans="1:65" s="2" customFormat="1" ht="24" customHeight="1">
      <c r="A254" s="35"/>
      <c r="B254" s="36"/>
      <c r="C254" s="204" t="s">
        <v>682</v>
      </c>
      <c r="D254" s="204" t="s">
        <v>166</v>
      </c>
      <c r="E254" s="205" t="s">
        <v>1745</v>
      </c>
      <c r="F254" s="206" t="s">
        <v>1746</v>
      </c>
      <c r="G254" s="207" t="s">
        <v>384</v>
      </c>
      <c r="H254" s="208">
        <v>3</v>
      </c>
      <c r="I254" s="209"/>
      <c r="J254" s="210">
        <f>ROUND(I254*H254,2)</f>
        <v>0</v>
      </c>
      <c r="K254" s="206" t="s">
        <v>170</v>
      </c>
      <c r="L254" s="40"/>
      <c r="M254" s="211" t="s">
        <v>1</v>
      </c>
      <c r="N254" s="212" t="s">
        <v>43</v>
      </c>
      <c r="O254" s="72"/>
      <c r="P254" s="213">
        <f>O254*H254</f>
        <v>0</v>
      </c>
      <c r="Q254" s="213">
        <v>1.58E-3</v>
      </c>
      <c r="R254" s="213">
        <f>Q254*H254</f>
        <v>4.7400000000000003E-3</v>
      </c>
      <c r="S254" s="213">
        <v>0</v>
      </c>
      <c r="T254" s="214">
        <f>S254*H254</f>
        <v>0</v>
      </c>
      <c r="U254" s="35"/>
      <c r="V254" s="35"/>
      <c r="W254" s="35"/>
      <c r="X254" s="35"/>
      <c r="Y254" s="35"/>
      <c r="Z254" s="35"/>
      <c r="AA254" s="35"/>
      <c r="AB254" s="35"/>
      <c r="AC254" s="35"/>
      <c r="AD254" s="35"/>
      <c r="AE254" s="35"/>
      <c r="AR254" s="215" t="s">
        <v>269</v>
      </c>
      <c r="AT254" s="215" t="s">
        <v>166</v>
      </c>
      <c r="AU254" s="215" t="s">
        <v>88</v>
      </c>
      <c r="AY254" s="18" t="s">
        <v>164</v>
      </c>
      <c r="BE254" s="216">
        <f>IF(N254="základní",J254,0)</f>
        <v>0</v>
      </c>
      <c r="BF254" s="216">
        <f>IF(N254="snížená",J254,0)</f>
        <v>0</v>
      </c>
      <c r="BG254" s="216">
        <f>IF(N254="zákl. přenesená",J254,0)</f>
        <v>0</v>
      </c>
      <c r="BH254" s="216">
        <f>IF(N254="sníž. přenesená",J254,0)</f>
        <v>0</v>
      </c>
      <c r="BI254" s="216">
        <f>IF(N254="nulová",J254,0)</f>
        <v>0</v>
      </c>
      <c r="BJ254" s="18" t="s">
        <v>86</v>
      </c>
      <c r="BK254" s="216">
        <f>ROUND(I254*H254,2)</f>
        <v>0</v>
      </c>
      <c r="BL254" s="18" t="s">
        <v>269</v>
      </c>
      <c r="BM254" s="215" t="s">
        <v>1747</v>
      </c>
    </row>
    <row r="255" spans="1:65" s="2" customFormat="1" ht="39">
      <c r="A255" s="35"/>
      <c r="B255" s="36"/>
      <c r="C255" s="37"/>
      <c r="D255" s="217" t="s">
        <v>173</v>
      </c>
      <c r="E255" s="37"/>
      <c r="F255" s="218" t="s">
        <v>1748</v>
      </c>
      <c r="G255" s="37"/>
      <c r="H255" s="37"/>
      <c r="I255" s="116"/>
      <c r="J255" s="37"/>
      <c r="K255" s="37"/>
      <c r="L255" s="40"/>
      <c r="M255" s="219"/>
      <c r="N255" s="220"/>
      <c r="O255" s="72"/>
      <c r="P255" s="72"/>
      <c r="Q255" s="72"/>
      <c r="R255" s="72"/>
      <c r="S255" s="72"/>
      <c r="T255" s="73"/>
      <c r="U255" s="35"/>
      <c r="V255" s="35"/>
      <c r="W255" s="35"/>
      <c r="X255" s="35"/>
      <c r="Y255" s="35"/>
      <c r="Z255" s="35"/>
      <c r="AA255" s="35"/>
      <c r="AB255" s="35"/>
      <c r="AC255" s="35"/>
      <c r="AD255" s="35"/>
      <c r="AE255" s="35"/>
      <c r="AT255" s="18" t="s">
        <v>173</v>
      </c>
      <c r="AU255" s="18" t="s">
        <v>88</v>
      </c>
    </row>
    <row r="256" spans="1:65" s="2" customFormat="1" ht="16.5" customHeight="1">
      <c r="A256" s="35"/>
      <c r="B256" s="36"/>
      <c r="C256" s="204" t="s">
        <v>688</v>
      </c>
      <c r="D256" s="204" t="s">
        <v>166</v>
      </c>
      <c r="E256" s="205" t="s">
        <v>1749</v>
      </c>
      <c r="F256" s="206" t="s">
        <v>1750</v>
      </c>
      <c r="G256" s="207" t="s">
        <v>384</v>
      </c>
      <c r="H256" s="208">
        <v>3</v>
      </c>
      <c r="I256" s="209"/>
      <c r="J256" s="210">
        <f>ROUND(I256*H256,2)</f>
        <v>0</v>
      </c>
      <c r="K256" s="206" t="s">
        <v>170</v>
      </c>
      <c r="L256" s="40"/>
      <c r="M256" s="211" t="s">
        <v>1</v>
      </c>
      <c r="N256" s="212" t="s">
        <v>43</v>
      </c>
      <c r="O256" s="72"/>
      <c r="P256" s="213">
        <f>O256*H256</f>
        <v>0</v>
      </c>
      <c r="Q256" s="213">
        <v>9.1800000000000007E-3</v>
      </c>
      <c r="R256" s="213">
        <f>Q256*H256</f>
        <v>2.7540000000000002E-2</v>
      </c>
      <c r="S256" s="213">
        <v>0</v>
      </c>
      <c r="T256" s="214">
        <f>S256*H256</f>
        <v>0</v>
      </c>
      <c r="U256" s="35"/>
      <c r="V256" s="35"/>
      <c r="W256" s="35"/>
      <c r="X256" s="35"/>
      <c r="Y256" s="35"/>
      <c r="Z256" s="35"/>
      <c r="AA256" s="35"/>
      <c r="AB256" s="35"/>
      <c r="AC256" s="35"/>
      <c r="AD256" s="35"/>
      <c r="AE256" s="35"/>
      <c r="AR256" s="215" t="s">
        <v>269</v>
      </c>
      <c r="AT256" s="215" t="s">
        <v>166</v>
      </c>
      <c r="AU256" s="215" t="s">
        <v>88</v>
      </c>
      <c r="AY256" s="18" t="s">
        <v>164</v>
      </c>
      <c r="BE256" s="216">
        <f>IF(N256="základní",J256,0)</f>
        <v>0</v>
      </c>
      <c r="BF256" s="216">
        <f>IF(N256="snížená",J256,0)</f>
        <v>0</v>
      </c>
      <c r="BG256" s="216">
        <f>IF(N256="zákl. přenesená",J256,0)</f>
        <v>0</v>
      </c>
      <c r="BH256" s="216">
        <f>IF(N256="sníž. přenesená",J256,0)</f>
        <v>0</v>
      </c>
      <c r="BI256" s="216">
        <f>IF(N256="nulová",J256,0)</f>
        <v>0</v>
      </c>
      <c r="BJ256" s="18" t="s">
        <v>86</v>
      </c>
      <c r="BK256" s="216">
        <f>ROUND(I256*H256,2)</f>
        <v>0</v>
      </c>
      <c r="BL256" s="18" t="s">
        <v>269</v>
      </c>
      <c r="BM256" s="215" t="s">
        <v>1751</v>
      </c>
    </row>
    <row r="257" spans="1:65" s="2" customFormat="1" ht="39">
      <c r="A257" s="35"/>
      <c r="B257" s="36"/>
      <c r="C257" s="37"/>
      <c r="D257" s="217" t="s">
        <v>173</v>
      </c>
      <c r="E257" s="37"/>
      <c r="F257" s="218" t="s">
        <v>1748</v>
      </c>
      <c r="G257" s="37"/>
      <c r="H257" s="37"/>
      <c r="I257" s="116"/>
      <c r="J257" s="37"/>
      <c r="K257" s="37"/>
      <c r="L257" s="40"/>
      <c r="M257" s="219"/>
      <c r="N257" s="220"/>
      <c r="O257" s="72"/>
      <c r="P257" s="72"/>
      <c r="Q257" s="72"/>
      <c r="R257" s="72"/>
      <c r="S257" s="72"/>
      <c r="T257" s="73"/>
      <c r="U257" s="35"/>
      <c r="V257" s="35"/>
      <c r="W257" s="35"/>
      <c r="X257" s="35"/>
      <c r="Y257" s="35"/>
      <c r="Z257" s="35"/>
      <c r="AA257" s="35"/>
      <c r="AB257" s="35"/>
      <c r="AC257" s="35"/>
      <c r="AD257" s="35"/>
      <c r="AE257" s="35"/>
      <c r="AT257" s="18" t="s">
        <v>173</v>
      </c>
      <c r="AU257" s="18" t="s">
        <v>88</v>
      </c>
    </row>
    <row r="258" spans="1:65" s="2" customFormat="1" ht="36" customHeight="1">
      <c r="A258" s="35"/>
      <c r="B258" s="36"/>
      <c r="C258" s="204" t="s">
        <v>695</v>
      </c>
      <c r="D258" s="204" t="s">
        <v>166</v>
      </c>
      <c r="E258" s="205" t="s">
        <v>1752</v>
      </c>
      <c r="F258" s="206" t="s">
        <v>1753</v>
      </c>
      <c r="G258" s="207" t="s">
        <v>384</v>
      </c>
      <c r="H258" s="208">
        <v>1</v>
      </c>
      <c r="I258" s="209"/>
      <c r="J258" s="210">
        <f>ROUND(I258*H258,2)</f>
        <v>0</v>
      </c>
      <c r="K258" s="206" t="s">
        <v>170</v>
      </c>
      <c r="L258" s="40"/>
      <c r="M258" s="211" t="s">
        <v>1</v>
      </c>
      <c r="N258" s="212" t="s">
        <v>43</v>
      </c>
      <c r="O258" s="72"/>
      <c r="P258" s="213">
        <f>O258*H258</f>
        <v>0</v>
      </c>
      <c r="Q258" s="213">
        <v>2.1250000000000002E-2</v>
      </c>
      <c r="R258" s="213">
        <f>Q258*H258</f>
        <v>2.1250000000000002E-2</v>
      </c>
      <c r="S258" s="213">
        <v>0</v>
      </c>
      <c r="T258" s="214">
        <f>S258*H258</f>
        <v>0</v>
      </c>
      <c r="U258" s="35"/>
      <c r="V258" s="35"/>
      <c r="W258" s="35"/>
      <c r="X258" s="35"/>
      <c r="Y258" s="35"/>
      <c r="Z258" s="35"/>
      <c r="AA258" s="35"/>
      <c r="AB258" s="35"/>
      <c r="AC258" s="35"/>
      <c r="AD258" s="35"/>
      <c r="AE258" s="35"/>
      <c r="AR258" s="215" t="s">
        <v>269</v>
      </c>
      <c r="AT258" s="215" t="s">
        <v>166</v>
      </c>
      <c r="AU258" s="215" t="s">
        <v>88</v>
      </c>
      <c r="AY258" s="18" t="s">
        <v>164</v>
      </c>
      <c r="BE258" s="216">
        <f>IF(N258="základní",J258,0)</f>
        <v>0</v>
      </c>
      <c r="BF258" s="216">
        <f>IF(N258="snížená",J258,0)</f>
        <v>0</v>
      </c>
      <c r="BG258" s="216">
        <f>IF(N258="zákl. přenesená",J258,0)</f>
        <v>0</v>
      </c>
      <c r="BH258" s="216">
        <f>IF(N258="sníž. přenesená",J258,0)</f>
        <v>0</v>
      </c>
      <c r="BI258" s="216">
        <f>IF(N258="nulová",J258,0)</f>
        <v>0</v>
      </c>
      <c r="BJ258" s="18" t="s">
        <v>86</v>
      </c>
      <c r="BK258" s="216">
        <f>ROUND(I258*H258,2)</f>
        <v>0</v>
      </c>
      <c r="BL258" s="18" t="s">
        <v>269</v>
      </c>
      <c r="BM258" s="215" t="s">
        <v>1754</v>
      </c>
    </row>
    <row r="259" spans="1:65" s="2" customFormat="1" ht="78">
      <c r="A259" s="35"/>
      <c r="B259" s="36"/>
      <c r="C259" s="37"/>
      <c r="D259" s="217" t="s">
        <v>173</v>
      </c>
      <c r="E259" s="37"/>
      <c r="F259" s="218" t="s">
        <v>1755</v>
      </c>
      <c r="G259" s="37"/>
      <c r="H259" s="37"/>
      <c r="I259" s="116"/>
      <c r="J259" s="37"/>
      <c r="K259" s="37"/>
      <c r="L259" s="40"/>
      <c r="M259" s="219"/>
      <c r="N259" s="220"/>
      <c r="O259" s="72"/>
      <c r="P259" s="72"/>
      <c r="Q259" s="72"/>
      <c r="R259" s="72"/>
      <c r="S259" s="72"/>
      <c r="T259" s="73"/>
      <c r="U259" s="35"/>
      <c r="V259" s="35"/>
      <c r="W259" s="35"/>
      <c r="X259" s="35"/>
      <c r="Y259" s="35"/>
      <c r="Z259" s="35"/>
      <c r="AA259" s="35"/>
      <c r="AB259" s="35"/>
      <c r="AC259" s="35"/>
      <c r="AD259" s="35"/>
      <c r="AE259" s="35"/>
      <c r="AT259" s="18" t="s">
        <v>173</v>
      </c>
      <c r="AU259" s="18" t="s">
        <v>88</v>
      </c>
    </row>
    <row r="260" spans="1:65" s="2" customFormat="1" ht="16.5" customHeight="1">
      <c r="A260" s="35"/>
      <c r="B260" s="36"/>
      <c r="C260" s="204" t="s">
        <v>700</v>
      </c>
      <c r="D260" s="204" t="s">
        <v>166</v>
      </c>
      <c r="E260" s="205" t="s">
        <v>1756</v>
      </c>
      <c r="F260" s="206" t="s">
        <v>1757</v>
      </c>
      <c r="G260" s="207" t="s">
        <v>384</v>
      </c>
      <c r="H260" s="208">
        <v>3</v>
      </c>
      <c r="I260" s="209"/>
      <c r="J260" s="210">
        <f>ROUND(I260*H260,2)</f>
        <v>0</v>
      </c>
      <c r="K260" s="206" t="s">
        <v>170</v>
      </c>
      <c r="L260" s="40"/>
      <c r="M260" s="211" t="s">
        <v>1</v>
      </c>
      <c r="N260" s="212" t="s">
        <v>43</v>
      </c>
      <c r="O260" s="72"/>
      <c r="P260" s="213">
        <f>O260*H260</f>
        <v>0</v>
      </c>
      <c r="Q260" s="213">
        <v>3.1E-4</v>
      </c>
      <c r="R260" s="213">
        <f>Q260*H260</f>
        <v>9.3000000000000005E-4</v>
      </c>
      <c r="S260" s="213">
        <v>0</v>
      </c>
      <c r="T260" s="214">
        <f>S260*H260</f>
        <v>0</v>
      </c>
      <c r="U260" s="35"/>
      <c r="V260" s="35"/>
      <c r="W260" s="35"/>
      <c r="X260" s="35"/>
      <c r="Y260" s="35"/>
      <c r="Z260" s="35"/>
      <c r="AA260" s="35"/>
      <c r="AB260" s="35"/>
      <c r="AC260" s="35"/>
      <c r="AD260" s="35"/>
      <c r="AE260" s="35"/>
      <c r="AR260" s="215" t="s">
        <v>269</v>
      </c>
      <c r="AT260" s="215" t="s">
        <v>166</v>
      </c>
      <c r="AU260" s="215" t="s">
        <v>88</v>
      </c>
      <c r="AY260" s="18" t="s">
        <v>164</v>
      </c>
      <c r="BE260" s="216">
        <f>IF(N260="základní",J260,0)</f>
        <v>0</v>
      </c>
      <c r="BF260" s="216">
        <f>IF(N260="snížená",J260,0)</f>
        <v>0</v>
      </c>
      <c r="BG260" s="216">
        <f>IF(N260="zákl. přenesená",J260,0)</f>
        <v>0</v>
      </c>
      <c r="BH260" s="216">
        <f>IF(N260="sníž. přenesená",J260,0)</f>
        <v>0</v>
      </c>
      <c r="BI260" s="216">
        <f>IF(N260="nulová",J260,0)</f>
        <v>0</v>
      </c>
      <c r="BJ260" s="18" t="s">
        <v>86</v>
      </c>
      <c r="BK260" s="216">
        <f>ROUND(I260*H260,2)</f>
        <v>0</v>
      </c>
      <c r="BL260" s="18" t="s">
        <v>269</v>
      </c>
      <c r="BM260" s="215" t="s">
        <v>1758</v>
      </c>
    </row>
    <row r="261" spans="1:65" s="2" customFormat="1" ht="78">
      <c r="A261" s="35"/>
      <c r="B261" s="36"/>
      <c r="C261" s="37"/>
      <c r="D261" s="217" t="s">
        <v>173</v>
      </c>
      <c r="E261" s="37"/>
      <c r="F261" s="218" t="s">
        <v>1755</v>
      </c>
      <c r="G261" s="37"/>
      <c r="H261" s="37"/>
      <c r="I261" s="116"/>
      <c r="J261" s="37"/>
      <c r="K261" s="37"/>
      <c r="L261" s="40"/>
      <c r="M261" s="219"/>
      <c r="N261" s="220"/>
      <c r="O261" s="72"/>
      <c r="P261" s="72"/>
      <c r="Q261" s="72"/>
      <c r="R261" s="72"/>
      <c r="S261" s="72"/>
      <c r="T261" s="73"/>
      <c r="U261" s="35"/>
      <c r="V261" s="35"/>
      <c r="W261" s="35"/>
      <c r="X261" s="35"/>
      <c r="Y261" s="35"/>
      <c r="Z261" s="35"/>
      <c r="AA261" s="35"/>
      <c r="AB261" s="35"/>
      <c r="AC261" s="35"/>
      <c r="AD261" s="35"/>
      <c r="AE261" s="35"/>
      <c r="AT261" s="18" t="s">
        <v>173</v>
      </c>
      <c r="AU261" s="18" t="s">
        <v>88</v>
      </c>
    </row>
    <row r="262" spans="1:65" s="2" customFormat="1" ht="24" customHeight="1">
      <c r="A262" s="35"/>
      <c r="B262" s="36"/>
      <c r="C262" s="265" t="s">
        <v>706</v>
      </c>
      <c r="D262" s="265" t="s">
        <v>420</v>
      </c>
      <c r="E262" s="266" t="s">
        <v>1759</v>
      </c>
      <c r="F262" s="267" t="s">
        <v>1760</v>
      </c>
      <c r="G262" s="268" t="s">
        <v>395</v>
      </c>
      <c r="H262" s="269">
        <v>1</v>
      </c>
      <c r="I262" s="270"/>
      <c r="J262" s="271">
        <f t="shared" ref="J262:J270" si="30">ROUND(I262*H262,2)</f>
        <v>0</v>
      </c>
      <c r="K262" s="267" t="s">
        <v>170</v>
      </c>
      <c r="L262" s="272"/>
      <c r="M262" s="273" t="s">
        <v>1</v>
      </c>
      <c r="N262" s="274" t="s">
        <v>43</v>
      </c>
      <c r="O262" s="72"/>
      <c r="P262" s="213">
        <f t="shared" ref="P262:P270" si="31">O262*H262</f>
        <v>0</v>
      </c>
      <c r="Q262" s="213">
        <v>5.7000000000000002E-3</v>
      </c>
      <c r="R262" s="213">
        <f t="shared" ref="R262:R270" si="32">Q262*H262</f>
        <v>5.7000000000000002E-3</v>
      </c>
      <c r="S262" s="213">
        <v>0</v>
      </c>
      <c r="T262" s="214">
        <f t="shared" ref="T262:T270" si="33">S262*H262</f>
        <v>0</v>
      </c>
      <c r="U262" s="35"/>
      <c r="V262" s="35"/>
      <c r="W262" s="35"/>
      <c r="X262" s="35"/>
      <c r="Y262" s="35"/>
      <c r="Z262" s="35"/>
      <c r="AA262" s="35"/>
      <c r="AB262" s="35"/>
      <c r="AC262" s="35"/>
      <c r="AD262" s="35"/>
      <c r="AE262" s="35"/>
      <c r="AR262" s="215" t="s">
        <v>381</v>
      </c>
      <c r="AT262" s="215" t="s">
        <v>420</v>
      </c>
      <c r="AU262" s="215" t="s">
        <v>88</v>
      </c>
      <c r="AY262" s="18" t="s">
        <v>164</v>
      </c>
      <c r="BE262" s="216">
        <f t="shared" ref="BE262:BE270" si="34">IF(N262="základní",J262,0)</f>
        <v>0</v>
      </c>
      <c r="BF262" s="216">
        <f t="shared" ref="BF262:BF270" si="35">IF(N262="snížená",J262,0)</f>
        <v>0</v>
      </c>
      <c r="BG262" s="216">
        <f t="shared" ref="BG262:BG270" si="36">IF(N262="zákl. přenesená",J262,0)</f>
        <v>0</v>
      </c>
      <c r="BH262" s="216">
        <f t="shared" ref="BH262:BH270" si="37">IF(N262="sníž. přenesená",J262,0)</f>
        <v>0</v>
      </c>
      <c r="BI262" s="216">
        <f t="shared" ref="BI262:BI270" si="38">IF(N262="nulová",J262,0)</f>
        <v>0</v>
      </c>
      <c r="BJ262" s="18" t="s">
        <v>86</v>
      </c>
      <c r="BK262" s="216">
        <f t="shared" ref="BK262:BK270" si="39">ROUND(I262*H262,2)</f>
        <v>0</v>
      </c>
      <c r="BL262" s="18" t="s">
        <v>269</v>
      </c>
      <c r="BM262" s="215" t="s">
        <v>1761</v>
      </c>
    </row>
    <row r="263" spans="1:65" s="2" customFormat="1" ht="24" customHeight="1">
      <c r="A263" s="35"/>
      <c r="B263" s="36"/>
      <c r="C263" s="265" t="s">
        <v>711</v>
      </c>
      <c r="D263" s="265" t="s">
        <v>420</v>
      </c>
      <c r="E263" s="266" t="s">
        <v>1762</v>
      </c>
      <c r="F263" s="267" t="s">
        <v>1763</v>
      </c>
      <c r="G263" s="268" t="s">
        <v>395</v>
      </c>
      <c r="H263" s="269">
        <v>2</v>
      </c>
      <c r="I263" s="270"/>
      <c r="J263" s="271">
        <f t="shared" si="30"/>
        <v>0</v>
      </c>
      <c r="K263" s="267" t="s">
        <v>467</v>
      </c>
      <c r="L263" s="272"/>
      <c r="M263" s="273" t="s">
        <v>1</v>
      </c>
      <c r="N263" s="274" t="s">
        <v>43</v>
      </c>
      <c r="O263" s="72"/>
      <c r="P263" s="213">
        <f t="shared" si="31"/>
        <v>0</v>
      </c>
      <c r="Q263" s="213">
        <v>3.3000000000000002E-2</v>
      </c>
      <c r="R263" s="213">
        <f t="shared" si="32"/>
        <v>6.6000000000000003E-2</v>
      </c>
      <c r="S263" s="213">
        <v>0</v>
      </c>
      <c r="T263" s="214">
        <f t="shared" si="33"/>
        <v>0</v>
      </c>
      <c r="U263" s="35"/>
      <c r="V263" s="35"/>
      <c r="W263" s="35"/>
      <c r="X263" s="35"/>
      <c r="Y263" s="35"/>
      <c r="Z263" s="35"/>
      <c r="AA263" s="35"/>
      <c r="AB263" s="35"/>
      <c r="AC263" s="35"/>
      <c r="AD263" s="35"/>
      <c r="AE263" s="35"/>
      <c r="AR263" s="215" t="s">
        <v>381</v>
      </c>
      <c r="AT263" s="215" t="s">
        <v>420</v>
      </c>
      <c r="AU263" s="215" t="s">
        <v>88</v>
      </c>
      <c r="AY263" s="18" t="s">
        <v>164</v>
      </c>
      <c r="BE263" s="216">
        <f t="shared" si="34"/>
        <v>0</v>
      </c>
      <c r="BF263" s="216">
        <f t="shared" si="35"/>
        <v>0</v>
      </c>
      <c r="BG263" s="216">
        <f t="shared" si="36"/>
        <v>0</v>
      </c>
      <c r="BH263" s="216">
        <f t="shared" si="37"/>
        <v>0</v>
      </c>
      <c r="BI263" s="216">
        <f t="shared" si="38"/>
        <v>0</v>
      </c>
      <c r="BJ263" s="18" t="s">
        <v>86</v>
      </c>
      <c r="BK263" s="216">
        <f t="shared" si="39"/>
        <v>0</v>
      </c>
      <c r="BL263" s="18" t="s">
        <v>269</v>
      </c>
      <c r="BM263" s="215" t="s">
        <v>1764</v>
      </c>
    </row>
    <row r="264" spans="1:65" s="2" customFormat="1" ht="24" customHeight="1">
      <c r="A264" s="35"/>
      <c r="B264" s="36"/>
      <c r="C264" s="204" t="s">
        <v>716</v>
      </c>
      <c r="D264" s="204" t="s">
        <v>166</v>
      </c>
      <c r="E264" s="205" t="s">
        <v>1765</v>
      </c>
      <c r="F264" s="206" t="s">
        <v>1766</v>
      </c>
      <c r="G264" s="207" t="s">
        <v>384</v>
      </c>
      <c r="H264" s="208">
        <v>6</v>
      </c>
      <c r="I264" s="209"/>
      <c r="J264" s="210">
        <f t="shared" si="30"/>
        <v>0</v>
      </c>
      <c r="K264" s="206" t="s">
        <v>467</v>
      </c>
      <c r="L264" s="40"/>
      <c r="M264" s="211" t="s">
        <v>1</v>
      </c>
      <c r="N264" s="212" t="s">
        <v>43</v>
      </c>
      <c r="O264" s="72"/>
      <c r="P264" s="213">
        <f t="shared" si="31"/>
        <v>0</v>
      </c>
      <c r="Q264" s="213">
        <v>5.1820000000000002E-4</v>
      </c>
      <c r="R264" s="213">
        <f t="shared" si="32"/>
        <v>3.1092000000000003E-3</v>
      </c>
      <c r="S264" s="213">
        <v>0</v>
      </c>
      <c r="T264" s="214">
        <f t="shared" si="33"/>
        <v>0</v>
      </c>
      <c r="U264" s="35"/>
      <c r="V264" s="35"/>
      <c r="W264" s="35"/>
      <c r="X264" s="35"/>
      <c r="Y264" s="35"/>
      <c r="Z264" s="35"/>
      <c r="AA264" s="35"/>
      <c r="AB264" s="35"/>
      <c r="AC264" s="35"/>
      <c r="AD264" s="35"/>
      <c r="AE264" s="35"/>
      <c r="AR264" s="215" t="s">
        <v>269</v>
      </c>
      <c r="AT264" s="215" t="s">
        <v>166</v>
      </c>
      <c r="AU264" s="215" t="s">
        <v>88</v>
      </c>
      <c r="AY264" s="18" t="s">
        <v>164</v>
      </c>
      <c r="BE264" s="216">
        <f t="shared" si="34"/>
        <v>0</v>
      </c>
      <c r="BF264" s="216">
        <f t="shared" si="35"/>
        <v>0</v>
      </c>
      <c r="BG264" s="216">
        <f t="shared" si="36"/>
        <v>0</v>
      </c>
      <c r="BH264" s="216">
        <f t="shared" si="37"/>
        <v>0</v>
      </c>
      <c r="BI264" s="216">
        <f t="shared" si="38"/>
        <v>0</v>
      </c>
      <c r="BJ264" s="18" t="s">
        <v>86</v>
      </c>
      <c r="BK264" s="216">
        <f t="shared" si="39"/>
        <v>0</v>
      </c>
      <c r="BL264" s="18" t="s">
        <v>269</v>
      </c>
      <c r="BM264" s="215" t="s">
        <v>1767</v>
      </c>
    </row>
    <row r="265" spans="1:65" s="2" customFormat="1" ht="24" customHeight="1">
      <c r="A265" s="35"/>
      <c r="B265" s="36"/>
      <c r="C265" s="204" t="s">
        <v>721</v>
      </c>
      <c r="D265" s="204" t="s">
        <v>166</v>
      </c>
      <c r="E265" s="205" t="s">
        <v>1768</v>
      </c>
      <c r="F265" s="206" t="s">
        <v>1769</v>
      </c>
      <c r="G265" s="207" t="s">
        <v>384</v>
      </c>
      <c r="H265" s="208">
        <v>6</v>
      </c>
      <c r="I265" s="209"/>
      <c r="J265" s="210">
        <f t="shared" si="30"/>
        <v>0</v>
      </c>
      <c r="K265" s="206" t="s">
        <v>170</v>
      </c>
      <c r="L265" s="40"/>
      <c r="M265" s="211" t="s">
        <v>1</v>
      </c>
      <c r="N265" s="212" t="s">
        <v>43</v>
      </c>
      <c r="O265" s="72"/>
      <c r="P265" s="213">
        <f t="shared" si="31"/>
        <v>0</v>
      </c>
      <c r="Q265" s="213">
        <v>5.1999999999999995E-4</v>
      </c>
      <c r="R265" s="213">
        <f t="shared" si="32"/>
        <v>3.1199999999999995E-3</v>
      </c>
      <c r="S265" s="213">
        <v>0</v>
      </c>
      <c r="T265" s="214">
        <f t="shared" si="33"/>
        <v>0</v>
      </c>
      <c r="U265" s="35"/>
      <c r="V265" s="35"/>
      <c r="W265" s="35"/>
      <c r="X265" s="35"/>
      <c r="Y265" s="35"/>
      <c r="Z265" s="35"/>
      <c r="AA265" s="35"/>
      <c r="AB265" s="35"/>
      <c r="AC265" s="35"/>
      <c r="AD265" s="35"/>
      <c r="AE265" s="35"/>
      <c r="AR265" s="215" t="s">
        <v>269</v>
      </c>
      <c r="AT265" s="215" t="s">
        <v>166</v>
      </c>
      <c r="AU265" s="215" t="s">
        <v>88</v>
      </c>
      <c r="AY265" s="18" t="s">
        <v>164</v>
      </c>
      <c r="BE265" s="216">
        <f t="shared" si="34"/>
        <v>0</v>
      </c>
      <c r="BF265" s="216">
        <f t="shared" si="35"/>
        <v>0</v>
      </c>
      <c r="BG265" s="216">
        <f t="shared" si="36"/>
        <v>0</v>
      </c>
      <c r="BH265" s="216">
        <f t="shared" si="37"/>
        <v>0</v>
      </c>
      <c r="BI265" s="216">
        <f t="shared" si="38"/>
        <v>0</v>
      </c>
      <c r="BJ265" s="18" t="s">
        <v>86</v>
      </c>
      <c r="BK265" s="216">
        <f t="shared" si="39"/>
        <v>0</v>
      </c>
      <c r="BL265" s="18" t="s">
        <v>269</v>
      </c>
      <c r="BM265" s="215" t="s">
        <v>1770</v>
      </c>
    </row>
    <row r="266" spans="1:65" s="2" customFormat="1" ht="24" customHeight="1">
      <c r="A266" s="35"/>
      <c r="B266" s="36"/>
      <c r="C266" s="204" t="s">
        <v>726</v>
      </c>
      <c r="D266" s="204" t="s">
        <v>166</v>
      </c>
      <c r="E266" s="205" t="s">
        <v>1771</v>
      </c>
      <c r="F266" s="206" t="s">
        <v>1772</v>
      </c>
      <c r="G266" s="207" t="s">
        <v>384</v>
      </c>
      <c r="H266" s="208">
        <v>2</v>
      </c>
      <c r="I266" s="209"/>
      <c r="J266" s="210">
        <f t="shared" si="30"/>
        <v>0</v>
      </c>
      <c r="K266" s="206" t="s">
        <v>170</v>
      </c>
      <c r="L266" s="40"/>
      <c r="M266" s="211" t="s">
        <v>1</v>
      </c>
      <c r="N266" s="212" t="s">
        <v>43</v>
      </c>
      <c r="O266" s="72"/>
      <c r="P266" s="213">
        <f t="shared" si="31"/>
        <v>0</v>
      </c>
      <c r="Q266" s="213">
        <v>5.1999999999999995E-4</v>
      </c>
      <c r="R266" s="213">
        <f t="shared" si="32"/>
        <v>1.0399999999999999E-3</v>
      </c>
      <c r="S266" s="213">
        <v>0</v>
      </c>
      <c r="T266" s="214">
        <f t="shared" si="33"/>
        <v>0</v>
      </c>
      <c r="U266" s="35"/>
      <c r="V266" s="35"/>
      <c r="W266" s="35"/>
      <c r="X266" s="35"/>
      <c r="Y266" s="35"/>
      <c r="Z266" s="35"/>
      <c r="AA266" s="35"/>
      <c r="AB266" s="35"/>
      <c r="AC266" s="35"/>
      <c r="AD266" s="35"/>
      <c r="AE266" s="35"/>
      <c r="AR266" s="215" t="s">
        <v>269</v>
      </c>
      <c r="AT266" s="215" t="s">
        <v>166</v>
      </c>
      <c r="AU266" s="215" t="s">
        <v>88</v>
      </c>
      <c r="AY266" s="18" t="s">
        <v>164</v>
      </c>
      <c r="BE266" s="216">
        <f t="shared" si="34"/>
        <v>0</v>
      </c>
      <c r="BF266" s="216">
        <f t="shared" si="35"/>
        <v>0</v>
      </c>
      <c r="BG266" s="216">
        <f t="shared" si="36"/>
        <v>0</v>
      </c>
      <c r="BH266" s="216">
        <f t="shared" si="37"/>
        <v>0</v>
      </c>
      <c r="BI266" s="216">
        <f t="shared" si="38"/>
        <v>0</v>
      </c>
      <c r="BJ266" s="18" t="s">
        <v>86</v>
      </c>
      <c r="BK266" s="216">
        <f t="shared" si="39"/>
        <v>0</v>
      </c>
      <c r="BL266" s="18" t="s">
        <v>269</v>
      </c>
      <c r="BM266" s="215" t="s">
        <v>1773</v>
      </c>
    </row>
    <row r="267" spans="1:65" s="2" customFormat="1" ht="24" customHeight="1">
      <c r="A267" s="35"/>
      <c r="B267" s="36"/>
      <c r="C267" s="204" t="s">
        <v>732</v>
      </c>
      <c r="D267" s="204" t="s">
        <v>166</v>
      </c>
      <c r="E267" s="205" t="s">
        <v>1774</v>
      </c>
      <c r="F267" s="206" t="s">
        <v>1775</v>
      </c>
      <c r="G267" s="207" t="s">
        <v>384</v>
      </c>
      <c r="H267" s="208">
        <v>1</v>
      </c>
      <c r="I267" s="209"/>
      <c r="J267" s="210">
        <f t="shared" si="30"/>
        <v>0</v>
      </c>
      <c r="K267" s="206" t="s">
        <v>467</v>
      </c>
      <c r="L267" s="40"/>
      <c r="M267" s="211" t="s">
        <v>1</v>
      </c>
      <c r="N267" s="212" t="s">
        <v>43</v>
      </c>
      <c r="O267" s="72"/>
      <c r="P267" s="213">
        <f t="shared" si="31"/>
        <v>0</v>
      </c>
      <c r="Q267" s="213">
        <v>1.1000000000000001E-3</v>
      </c>
      <c r="R267" s="213">
        <f t="shared" si="32"/>
        <v>1.1000000000000001E-3</v>
      </c>
      <c r="S267" s="213">
        <v>0</v>
      </c>
      <c r="T267" s="214">
        <f t="shared" si="33"/>
        <v>0</v>
      </c>
      <c r="U267" s="35"/>
      <c r="V267" s="35"/>
      <c r="W267" s="35"/>
      <c r="X267" s="35"/>
      <c r="Y267" s="35"/>
      <c r="Z267" s="35"/>
      <c r="AA267" s="35"/>
      <c r="AB267" s="35"/>
      <c r="AC267" s="35"/>
      <c r="AD267" s="35"/>
      <c r="AE267" s="35"/>
      <c r="AR267" s="215" t="s">
        <v>269</v>
      </c>
      <c r="AT267" s="215" t="s">
        <v>166</v>
      </c>
      <c r="AU267" s="215" t="s">
        <v>88</v>
      </c>
      <c r="AY267" s="18" t="s">
        <v>164</v>
      </c>
      <c r="BE267" s="216">
        <f t="shared" si="34"/>
        <v>0</v>
      </c>
      <c r="BF267" s="216">
        <f t="shared" si="35"/>
        <v>0</v>
      </c>
      <c r="BG267" s="216">
        <f t="shared" si="36"/>
        <v>0</v>
      </c>
      <c r="BH267" s="216">
        <f t="shared" si="37"/>
        <v>0</v>
      </c>
      <c r="BI267" s="216">
        <f t="shared" si="38"/>
        <v>0</v>
      </c>
      <c r="BJ267" s="18" t="s">
        <v>86</v>
      </c>
      <c r="BK267" s="216">
        <f t="shared" si="39"/>
        <v>0</v>
      </c>
      <c r="BL267" s="18" t="s">
        <v>269</v>
      </c>
      <c r="BM267" s="215" t="s">
        <v>1776</v>
      </c>
    </row>
    <row r="268" spans="1:65" s="2" customFormat="1" ht="36" customHeight="1">
      <c r="A268" s="35"/>
      <c r="B268" s="36"/>
      <c r="C268" s="204" t="s">
        <v>740</v>
      </c>
      <c r="D268" s="204" t="s">
        <v>166</v>
      </c>
      <c r="E268" s="205" t="s">
        <v>1777</v>
      </c>
      <c r="F268" s="206" t="s">
        <v>1778</v>
      </c>
      <c r="G268" s="207" t="s">
        <v>384</v>
      </c>
      <c r="H268" s="208">
        <v>1</v>
      </c>
      <c r="I268" s="209"/>
      <c r="J268" s="210">
        <f t="shared" si="30"/>
        <v>0</v>
      </c>
      <c r="K268" s="206" t="s">
        <v>170</v>
      </c>
      <c r="L268" s="40"/>
      <c r="M268" s="211" t="s">
        <v>1</v>
      </c>
      <c r="N268" s="212" t="s">
        <v>43</v>
      </c>
      <c r="O268" s="72"/>
      <c r="P268" s="213">
        <f t="shared" si="31"/>
        <v>0</v>
      </c>
      <c r="Q268" s="213">
        <v>2.2689999999999998E-2</v>
      </c>
      <c r="R268" s="213">
        <f t="shared" si="32"/>
        <v>2.2689999999999998E-2</v>
      </c>
      <c r="S268" s="213">
        <v>0</v>
      </c>
      <c r="T268" s="214">
        <f t="shared" si="33"/>
        <v>0</v>
      </c>
      <c r="U268" s="35"/>
      <c r="V268" s="35"/>
      <c r="W268" s="35"/>
      <c r="X268" s="35"/>
      <c r="Y268" s="35"/>
      <c r="Z268" s="35"/>
      <c r="AA268" s="35"/>
      <c r="AB268" s="35"/>
      <c r="AC268" s="35"/>
      <c r="AD268" s="35"/>
      <c r="AE268" s="35"/>
      <c r="AR268" s="215" t="s">
        <v>269</v>
      </c>
      <c r="AT268" s="215" t="s">
        <v>166</v>
      </c>
      <c r="AU268" s="215" t="s">
        <v>88</v>
      </c>
      <c r="AY268" s="18" t="s">
        <v>164</v>
      </c>
      <c r="BE268" s="216">
        <f t="shared" si="34"/>
        <v>0</v>
      </c>
      <c r="BF268" s="216">
        <f t="shared" si="35"/>
        <v>0</v>
      </c>
      <c r="BG268" s="216">
        <f t="shared" si="36"/>
        <v>0</v>
      </c>
      <c r="BH268" s="216">
        <f t="shared" si="37"/>
        <v>0</v>
      </c>
      <c r="BI268" s="216">
        <f t="shared" si="38"/>
        <v>0</v>
      </c>
      <c r="BJ268" s="18" t="s">
        <v>86</v>
      </c>
      <c r="BK268" s="216">
        <f t="shared" si="39"/>
        <v>0</v>
      </c>
      <c r="BL268" s="18" t="s">
        <v>269</v>
      </c>
      <c r="BM268" s="215" t="s">
        <v>1779</v>
      </c>
    </row>
    <row r="269" spans="1:65" s="2" customFormat="1" ht="24" customHeight="1">
      <c r="A269" s="35"/>
      <c r="B269" s="36"/>
      <c r="C269" s="204" t="s">
        <v>745</v>
      </c>
      <c r="D269" s="204" t="s">
        <v>166</v>
      </c>
      <c r="E269" s="205" t="s">
        <v>1780</v>
      </c>
      <c r="F269" s="206" t="s">
        <v>1781</v>
      </c>
      <c r="G269" s="207" t="s">
        <v>384</v>
      </c>
      <c r="H269" s="208">
        <v>14</v>
      </c>
      <c r="I269" s="209"/>
      <c r="J269" s="210">
        <f t="shared" si="30"/>
        <v>0</v>
      </c>
      <c r="K269" s="206" t="s">
        <v>170</v>
      </c>
      <c r="L269" s="40"/>
      <c r="M269" s="211" t="s">
        <v>1</v>
      </c>
      <c r="N269" s="212" t="s">
        <v>43</v>
      </c>
      <c r="O269" s="72"/>
      <c r="P269" s="213">
        <f t="shared" si="31"/>
        <v>0</v>
      </c>
      <c r="Q269" s="213">
        <v>2.9999999999999997E-4</v>
      </c>
      <c r="R269" s="213">
        <f t="shared" si="32"/>
        <v>4.1999999999999997E-3</v>
      </c>
      <c r="S269" s="213">
        <v>0</v>
      </c>
      <c r="T269" s="214">
        <f t="shared" si="33"/>
        <v>0</v>
      </c>
      <c r="U269" s="35"/>
      <c r="V269" s="35"/>
      <c r="W269" s="35"/>
      <c r="X269" s="35"/>
      <c r="Y269" s="35"/>
      <c r="Z269" s="35"/>
      <c r="AA269" s="35"/>
      <c r="AB269" s="35"/>
      <c r="AC269" s="35"/>
      <c r="AD269" s="35"/>
      <c r="AE269" s="35"/>
      <c r="AR269" s="215" t="s">
        <v>269</v>
      </c>
      <c r="AT269" s="215" t="s">
        <v>166</v>
      </c>
      <c r="AU269" s="215" t="s">
        <v>88</v>
      </c>
      <c r="AY269" s="18" t="s">
        <v>164</v>
      </c>
      <c r="BE269" s="216">
        <f t="shared" si="34"/>
        <v>0</v>
      </c>
      <c r="BF269" s="216">
        <f t="shared" si="35"/>
        <v>0</v>
      </c>
      <c r="BG269" s="216">
        <f t="shared" si="36"/>
        <v>0</v>
      </c>
      <c r="BH269" s="216">
        <f t="shared" si="37"/>
        <v>0</v>
      </c>
      <c r="BI269" s="216">
        <f t="shared" si="38"/>
        <v>0</v>
      </c>
      <c r="BJ269" s="18" t="s">
        <v>86</v>
      </c>
      <c r="BK269" s="216">
        <f t="shared" si="39"/>
        <v>0</v>
      </c>
      <c r="BL269" s="18" t="s">
        <v>269</v>
      </c>
      <c r="BM269" s="215" t="s">
        <v>1782</v>
      </c>
    </row>
    <row r="270" spans="1:65" s="2" customFormat="1" ht="16.5" customHeight="1">
      <c r="A270" s="35"/>
      <c r="B270" s="36"/>
      <c r="C270" s="204" t="s">
        <v>750</v>
      </c>
      <c r="D270" s="204" t="s">
        <v>166</v>
      </c>
      <c r="E270" s="205" t="s">
        <v>1783</v>
      </c>
      <c r="F270" s="206" t="s">
        <v>1784</v>
      </c>
      <c r="G270" s="207" t="s">
        <v>384</v>
      </c>
      <c r="H270" s="208">
        <v>1</v>
      </c>
      <c r="I270" s="209"/>
      <c r="J270" s="210">
        <f t="shared" si="30"/>
        <v>0</v>
      </c>
      <c r="K270" s="206" t="s">
        <v>170</v>
      </c>
      <c r="L270" s="40"/>
      <c r="M270" s="211" t="s">
        <v>1</v>
      </c>
      <c r="N270" s="212" t="s">
        <v>43</v>
      </c>
      <c r="O270" s="72"/>
      <c r="P270" s="213">
        <f t="shared" si="31"/>
        <v>0</v>
      </c>
      <c r="Q270" s="213">
        <v>1.8400000000000001E-3</v>
      </c>
      <c r="R270" s="213">
        <f t="shared" si="32"/>
        <v>1.8400000000000001E-3</v>
      </c>
      <c r="S270" s="213">
        <v>0</v>
      </c>
      <c r="T270" s="214">
        <f t="shared" si="33"/>
        <v>0</v>
      </c>
      <c r="U270" s="35"/>
      <c r="V270" s="35"/>
      <c r="W270" s="35"/>
      <c r="X270" s="35"/>
      <c r="Y270" s="35"/>
      <c r="Z270" s="35"/>
      <c r="AA270" s="35"/>
      <c r="AB270" s="35"/>
      <c r="AC270" s="35"/>
      <c r="AD270" s="35"/>
      <c r="AE270" s="35"/>
      <c r="AR270" s="215" t="s">
        <v>269</v>
      </c>
      <c r="AT270" s="215" t="s">
        <v>166</v>
      </c>
      <c r="AU270" s="215" t="s">
        <v>88</v>
      </c>
      <c r="AY270" s="18" t="s">
        <v>164</v>
      </c>
      <c r="BE270" s="216">
        <f t="shared" si="34"/>
        <v>0</v>
      </c>
      <c r="BF270" s="216">
        <f t="shared" si="35"/>
        <v>0</v>
      </c>
      <c r="BG270" s="216">
        <f t="shared" si="36"/>
        <v>0</v>
      </c>
      <c r="BH270" s="216">
        <f t="shared" si="37"/>
        <v>0</v>
      </c>
      <c r="BI270" s="216">
        <f t="shared" si="38"/>
        <v>0</v>
      </c>
      <c r="BJ270" s="18" t="s">
        <v>86</v>
      </c>
      <c r="BK270" s="216">
        <f t="shared" si="39"/>
        <v>0</v>
      </c>
      <c r="BL270" s="18" t="s">
        <v>269</v>
      </c>
      <c r="BM270" s="215" t="s">
        <v>1785</v>
      </c>
    </row>
    <row r="271" spans="1:65" s="2" customFormat="1" ht="19.5">
      <c r="A271" s="35"/>
      <c r="B271" s="36"/>
      <c r="C271" s="37"/>
      <c r="D271" s="217" t="s">
        <v>173</v>
      </c>
      <c r="E271" s="37"/>
      <c r="F271" s="218" t="s">
        <v>1786</v>
      </c>
      <c r="G271" s="37"/>
      <c r="H271" s="37"/>
      <c r="I271" s="116"/>
      <c r="J271" s="37"/>
      <c r="K271" s="37"/>
      <c r="L271" s="40"/>
      <c r="M271" s="219"/>
      <c r="N271" s="220"/>
      <c r="O271" s="72"/>
      <c r="P271" s="72"/>
      <c r="Q271" s="72"/>
      <c r="R271" s="72"/>
      <c r="S271" s="72"/>
      <c r="T271" s="73"/>
      <c r="U271" s="35"/>
      <c r="V271" s="35"/>
      <c r="W271" s="35"/>
      <c r="X271" s="35"/>
      <c r="Y271" s="35"/>
      <c r="Z271" s="35"/>
      <c r="AA271" s="35"/>
      <c r="AB271" s="35"/>
      <c r="AC271" s="35"/>
      <c r="AD271" s="35"/>
      <c r="AE271" s="35"/>
      <c r="AT271" s="18" t="s">
        <v>173</v>
      </c>
      <c r="AU271" s="18" t="s">
        <v>88</v>
      </c>
    </row>
    <row r="272" spans="1:65" s="2" customFormat="1" ht="24" customHeight="1">
      <c r="A272" s="35"/>
      <c r="B272" s="36"/>
      <c r="C272" s="204" t="s">
        <v>755</v>
      </c>
      <c r="D272" s="204" t="s">
        <v>166</v>
      </c>
      <c r="E272" s="205" t="s">
        <v>1787</v>
      </c>
      <c r="F272" s="206" t="s">
        <v>1788</v>
      </c>
      <c r="G272" s="207" t="s">
        <v>395</v>
      </c>
      <c r="H272" s="208">
        <v>5</v>
      </c>
      <c r="I272" s="209"/>
      <c r="J272" s="210">
        <f>ROUND(I272*H272,2)</f>
        <v>0</v>
      </c>
      <c r="K272" s="206" t="s">
        <v>170</v>
      </c>
      <c r="L272" s="40"/>
      <c r="M272" s="211" t="s">
        <v>1</v>
      </c>
      <c r="N272" s="212" t="s">
        <v>43</v>
      </c>
      <c r="O272" s="72"/>
      <c r="P272" s="213">
        <f>O272*H272</f>
        <v>0</v>
      </c>
      <c r="Q272" s="213">
        <v>4.0000000000000003E-5</v>
      </c>
      <c r="R272" s="213">
        <f>Q272*H272</f>
        <v>2.0000000000000001E-4</v>
      </c>
      <c r="S272" s="213">
        <v>0</v>
      </c>
      <c r="T272" s="214">
        <f>S272*H272</f>
        <v>0</v>
      </c>
      <c r="U272" s="35"/>
      <c r="V272" s="35"/>
      <c r="W272" s="35"/>
      <c r="X272" s="35"/>
      <c r="Y272" s="35"/>
      <c r="Z272" s="35"/>
      <c r="AA272" s="35"/>
      <c r="AB272" s="35"/>
      <c r="AC272" s="35"/>
      <c r="AD272" s="35"/>
      <c r="AE272" s="35"/>
      <c r="AR272" s="215" t="s">
        <v>269</v>
      </c>
      <c r="AT272" s="215" t="s">
        <v>166</v>
      </c>
      <c r="AU272" s="215" t="s">
        <v>88</v>
      </c>
      <c r="AY272" s="18" t="s">
        <v>164</v>
      </c>
      <c r="BE272" s="216">
        <f>IF(N272="základní",J272,0)</f>
        <v>0</v>
      </c>
      <c r="BF272" s="216">
        <f>IF(N272="snížená",J272,0)</f>
        <v>0</v>
      </c>
      <c r="BG272" s="216">
        <f>IF(N272="zákl. přenesená",J272,0)</f>
        <v>0</v>
      </c>
      <c r="BH272" s="216">
        <f>IF(N272="sníž. přenesená",J272,0)</f>
        <v>0</v>
      </c>
      <c r="BI272" s="216">
        <f>IF(N272="nulová",J272,0)</f>
        <v>0</v>
      </c>
      <c r="BJ272" s="18" t="s">
        <v>86</v>
      </c>
      <c r="BK272" s="216">
        <f>ROUND(I272*H272,2)</f>
        <v>0</v>
      </c>
      <c r="BL272" s="18" t="s">
        <v>269</v>
      </c>
      <c r="BM272" s="215" t="s">
        <v>1789</v>
      </c>
    </row>
    <row r="273" spans="1:65" s="2" customFormat="1" ht="19.5">
      <c r="A273" s="35"/>
      <c r="B273" s="36"/>
      <c r="C273" s="37"/>
      <c r="D273" s="217" t="s">
        <v>173</v>
      </c>
      <c r="E273" s="37"/>
      <c r="F273" s="218" t="s">
        <v>1786</v>
      </c>
      <c r="G273" s="37"/>
      <c r="H273" s="37"/>
      <c r="I273" s="116"/>
      <c r="J273" s="37"/>
      <c r="K273" s="37"/>
      <c r="L273" s="40"/>
      <c r="M273" s="219"/>
      <c r="N273" s="220"/>
      <c r="O273" s="72"/>
      <c r="P273" s="72"/>
      <c r="Q273" s="72"/>
      <c r="R273" s="72"/>
      <c r="S273" s="72"/>
      <c r="T273" s="73"/>
      <c r="U273" s="35"/>
      <c r="V273" s="35"/>
      <c r="W273" s="35"/>
      <c r="X273" s="35"/>
      <c r="Y273" s="35"/>
      <c r="Z273" s="35"/>
      <c r="AA273" s="35"/>
      <c r="AB273" s="35"/>
      <c r="AC273" s="35"/>
      <c r="AD273" s="35"/>
      <c r="AE273" s="35"/>
      <c r="AT273" s="18" t="s">
        <v>173</v>
      </c>
      <c r="AU273" s="18" t="s">
        <v>88</v>
      </c>
    </row>
    <row r="274" spans="1:65" s="2" customFormat="1" ht="24" customHeight="1">
      <c r="A274" s="35"/>
      <c r="B274" s="36"/>
      <c r="C274" s="265" t="s">
        <v>766</v>
      </c>
      <c r="D274" s="265" t="s">
        <v>420</v>
      </c>
      <c r="E274" s="266" t="s">
        <v>1790</v>
      </c>
      <c r="F274" s="267" t="s">
        <v>1791</v>
      </c>
      <c r="G274" s="268" t="s">
        <v>395</v>
      </c>
      <c r="H274" s="269">
        <v>5</v>
      </c>
      <c r="I274" s="270"/>
      <c r="J274" s="271">
        <f>ROUND(I274*H274,2)</f>
        <v>0</v>
      </c>
      <c r="K274" s="267" t="s">
        <v>170</v>
      </c>
      <c r="L274" s="272"/>
      <c r="M274" s="273" t="s">
        <v>1</v>
      </c>
      <c r="N274" s="274" t="s">
        <v>43</v>
      </c>
      <c r="O274" s="72"/>
      <c r="P274" s="213">
        <f>O274*H274</f>
        <v>0</v>
      </c>
      <c r="Q274" s="213">
        <v>1.8E-3</v>
      </c>
      <c r="R274" s="213">
        <f>Q274*H274</f>
        <v>8.9999999999999993E-3</v>
      </c>
      <c r="S274" s="213">
        <v>0</v>
      </c>
      <c r="T274" s="214">
        <f>S274*H274</f>
        <v>0</v>
      </c>
      <c r="U274" s="35"/>
      <c r="V274" s="35"/>
      <c r="W274" s="35"/>
      <c r="X274" s="35"/>
      <c r="Y274" s="35"/>
      <c r="Z274" s="35"/>
      <c r="AA274" s="35"/>
      <c r="AB274" s="35"/>
      <c r="AC274" s="35"/>
      <c r="AD274" s="35"/>
      <c r="AE274" s="35"/>
      <c r="AR274" s="215" t="s">
        <v>381</v>
      </c>
      <c r="AT274" s="215" t="s">
        <v>420</v>
      </c>
      <c r="AU274" s="215" t="s">
        <v>88</v>
      </c>
      <c r="AY274" s="18" t="s">
        <v>164</v>
      </c>
      <c r="BE274" s="216">
        <f>IF(N274="základní",J274,0)</f>
        <v>0</v>
      </c>
      <c r="BF274" s="216">
        <f>IF(N274="snížená",J274,0)</f>
        <v>0</v>
      </c>
      <c r="BG274" s="216">
        <f>IF(N274="zákl. přenesená",J274,0)</f>
        <v>0</v>
      </c>
      <c r="BH274" s="216">
        <f>IF(N274="sníž. přenesená",J274,0)</f>
        <v>0</v>
      </c>
      <c r="BI274" s="216">
        <f>IF(N274="nulová",J274,0)</f>
        <v>0</v>
      </c>
      <c r="BJ274" s="18" t="s">
        <v>86</v>
      </c>
      <c r="BK274" s="216">
        <f>ROUND(I274*H274,2)</f>
        <v>0</v>
      </c>
      <c r="BL274" s="18" t="s">
        <v>269</v>
      </c>
      <c r="BM274" s="215" t="s">
        <v>1792</v>
      </c>
    </row>
    <row r="275" spans="1:65" s="2" customFormat="1" ht="24" customHeight="1">
      <c r="A275" s="35"/>
      <c r="B275" s="36"/>
      <c r="C275" s="204" t="s">
        <v>771</v>
      </c>
      <c r="D275" s="204" t="s">
        <v>166</v>
      </c>
      <c r="E275" s="205" t="s">
        <v>1793</v>
      </c>
      <c r="F275" s="206" t="s">
        <v>1794</v>
      </c>
      <c r="G275" s="207" t="s">
        <v>395</v>
      </c>
      <c r="H275" s="208">
        <v>1</v>
      </c>
      <c r="I275" s="209"/>
      <c r="J275" s="210">
        <f>ROUND(I275*H275,2)</f>
        <v>0</v>
      </c>
      <c r="K275" s="206" t="s">
        <v>170</v>
      </c>
      <c r="L275" s="40"/>
      <c r="M275" s="211" t="s">
        <v>1</v>
      </c>
      <c r="N275" s="212" t="s">
        <v>43</v>
      </c>
      <c r="O275" s="72"/>
      <c r="P275" s="213">
        <f>O275*H275</f>
        <v>0</v>
      </c>
      <c r="Q275" s="213">
        <v>1.3999999999999999E-4</v>
      </c>
      <c r="R275" s="213">
        <f>Q275*H275</f>
        <v>1.3999999999999999E-4</v>
      </c>
      <c r="S275" s="213">
        <v>0</v>
      </c>
      <c r="T275" s="214">
        <f>S275*H275</f>
        <v>0</v>
      </c>
      <c r="U275" s="35"/>
      <c r="V275" s="35"/>
      <c r="W275" s="35"/>
      <c r="X275" s="35"/>
      <c r="Y275" s="35"/>
      <c r="Z275" s="35"/>
      <c r="AA275" s="35"/>
      <c r="AB275" s="35"/>
      <c r="AC275" s="35"/>
      <c r="AD275" s="35"/>
      <c r="AE275" s="35"/>
      <c r="AR275" s="215" t="s">
        <v>269</v>
      </c>
      <c r="AT275" s="215" t="s">
        <v>166</v>
      </c>
      <c r="AU275" s="215" t="s">
        <v>88</v>
      </c>
      <c r="AY275" s="18" t="s">
        <v>164</v>
      </c>
      <c r="BE275" s="216">
        <f>IF(N275="základní",J275,0)</f>
        <v>0</v>
      </c>
      <c r="BF275" s="216">
        <f>IF(N275="snížená",J275,0)</f>
        <v>0</v>
      </c>
      <c r="BG275" s="216">
        <f>IF(N275="zákl. přenesená",J275,0)</f>
        <v>0</v>
      </c>
      <c r="BH275" s="216">
        <f>IF(N275="sníž. přenesená",J275,0)</f>
        <v>0</v>
      </c>
      <c r="BI275" s="216">
        <f>IF(N275="nulová",J275,0)</f>
        <v>0</v>
      </c>
      <c r="BJ275" s="18" t="s">
        <v>86</v>
      </c>
      <c r="BK275" s="216">
        <f>ROUND(I275*H275,2)</f>
        <v>0</v>
      </c>
      <c r="BL275" s="18" t="s">
        <v>269</v>
      </c>
      <c r="BM275" s="215" t="s">
        <v>1795</v>
      </c>
    </row>
    <row r="276" spans="1:65" s="2" customFormat="1" ht="68.25">
      <c r="A276" s="35"/>
      <c r="B276" s="36"/>
      <c r="C276" s="37"/>
      <c r="D276" s="217" t="s">
        <v>173</v>
      </c>
      <c r="E276" s="37"/>
      <c r="F276" s="218" t="s">
        <v>1796</v>
      </c>
      <c r="G276" s="37"/>
      <c r="H276" s="37"/>
      <c r="I276" s="116"/>
      <c r="J276" s="37"/>
      <c r="K276" s="37"/>
      <c r="L276" s="40"/>
      <c r="M276" s="219"/>
      <c r="N276" s="220"/>
      <c r="O276" s="72"/>
      <c r="P276" s="72"/>
      <c r="Q276" s="72"/>
      <c r="R276" s="72"/>
      <c r="S276" s="72"/>
      <c r="T276" s="73"/>
      <c r="U276" s="35"/>
      <c r="V276" s="35"/>
      <c r="W276" s="35"/>
      <c r="X276" s="35"/>
      <c r="Y276" s="35"/>
      <c r="Z276" s="35"/>
      <c r="AA276" s="35"/>
      <c r="AB276" s="35"/>
      <c r="AC276" s="35"/>
      <c r="AD276" s="35"/>
      <c r="AE276" s="35"/>
      <c r="AT276" s="18" t="s">
        <v>173</v>
      </c>
      <c r="AU276" s="18" t="s">
        <v>88</v>
      </c>
    </row>
    <row r="277" spans="1:65" s="2" customFormat="1" ht="16.5" customHeight="1">
      <c r="A277" s="35"/>
      <c r="B277" s="36"/>
      <c r="C277" s="265" t="s">
        <v>782</v>
      </c>
      <c r="D277" s="265" t="s">
        <v>420</v>
      </c>
      <c r="E277" s="266" t="s">
        <v>1797</v>
      </c>
      <c r="F277" s="267" t="s">
        <v>1798</v>
      </c>
      <c r="G277" s="268" t="s">
        <v>395</v>
      </c>
      <c r="H277" s="269">
        <v>1</v>
      </c>
      <c r="I277" s="270"/>
      <c r="J277" s="271">
        <f>ROUND(I277*H277,2)</f>
        <v>0</v>
      </c>
      <c r="K277" s="267" t="s">
        <v>170</v>
      </c>
      <c r="L277" s="272"/>
      <c r="M277" s="273" t="s">
        <v>1</v>
      </c>
      <c r="N277" s="274" t="s">
        <v>43</v>
      </c>
      <c r="O277" s="72"/>
      <c r="P277" s="213">
        <f>O277*H277</f>
        <v>0</v>
      </c>
      <c r="Q277" s="213">
        <v>2.2000000000000001E-4</v>
      </c>
      <c r="R277" s="213">
        <f>Q277*H277</f>
        <v>2.2000000000000001E-4</v>
      </c>
      <c r="S277" s="213">
        <v>0</v>
      </c>
      <c r="T277" s="214">
        <f>S277*H277</f>
        <v>0</v>
      </c>
      <c r="U277" s="35"/>
      <c r="V277" s="35"/>
      <c r="W277" s="35"/>
      <c r="X277" s="35"/>
      <c r="Y277" s="35"/>
      <c r="Z277" s="35"/>
      <c r="AA277" s="35"/>
      <c r="AB277" s="35"/>
      <c r="AC277" s="35"/>
      <c r="AD277" s="35"/>
      <c r="AE277" s="35"/>
      <c r="AR277" s="215" t="s">
        <v>381</v>
      </c>
      <c r="AT277" s="215" t="s">
        <v>420</v>
      </c>
      <c r="AU277" s="215" t="s">
        <v>88</v>
      </c>
      <c r="AY277" s="18" t="s">
        <v>164</v>
      </c>
      <c r="BE277" s="216">
        <f>IF(N277="základní",J277,0)</f>
        <v>0</v>
      </c>
      <c r="BF277" s="216">
        <f>IF(N277="snížená",J277,0)</f>
        <v>0</v>
      </c>
      <c r="BG277" s="216">
        <f>IF(N277="zákl. přenesená",J277,0)</f>
        <v>0</v>
      </c>
      <c r="BH277" s="216">
        <f>IF(N277="sníž. přenesená",J277,0)</f>
        <v>0</v>
      </c>
      <c r="BI277" s="216">
        <f>IF(N277="nulová",J277,0)</f>
        <v>0</v>
      </c>
      <c r="BJ277" s="18" t="s">
        <v>86</v>
      </c>
      <c r="BK277" s="216">
        <f>ROUND(I277*H277,2)</f>
        <v>0</v>
      </c>
      <c r="BL277" s="18" t="s">
        <v>269</v>
      </c>
      <c r="BM277" s="215" t="s">
        <v>1799</v>
      </c>
    </row>
    <row r="278" spans="1:65" s="2" customFormat="1" ht="24" customHeight="1">
      <c r="A278" s="35"/>
      <c r="B278" s="36"/>
      <c r="C278" s="204" t="s">
        <v>788</v>
      </c>
      <c r="D278" s="204" t="s">
        <v>166</v>
      </c>
      <c r="E278" s="205" t="s">
        <v>1800</v>
      </c>
      <c r="F278" s="206" t="s">
        <v>1801</v>
      </c>
      <c r="G278" s="207" t="s">
        <v>395</v>
      </c>
      <c r="H278" s="208">
        <v>1</v>
      </c>
      <c r="I278" s="209"/>
      <c r="J278" s="210">
        <f>ROUND(I278*H278,2)</f>
        <v>0</v>
      </c>
      <c r="K278" s="206" t="s">
        <v>170</v>
      </c>
      <c r="L278" s="40"/>
      <c r="M278" s="211" t="s">
        <v>1</v>
      </c>
      <c r="N278" s="212" t="s">
        <v>43</v>
      </c>
      <c r="O278" s="72"/>
      <c r="P278" s="213">
        <f>O278*H278</f>
        <v>0</v>
      </c>
      <c r="Q278" s="213">
        <v>1.8000000000000001E-4</v>
      </c>
      <c r="R278" s="213">
        <f>Q278*H278</f>
        <v>1.8000000000000001E-4</v>
      </c>
      <c r="S278" s="213">
        <v>0</v>
      </c>
      <c r="T278" s="214">
        <f>S278*H278</f>
        <v>0</v>
      </c>
      <c r="U278" s="35"/>
      <c r="V278" s="35"/>
      <c r="W278" s="35"/>
      <c r="X278" s="35"/>
      <c r="Y278" s="35"/>
      <c r="Z278" s="35"/>
      <c r="AA278" s="35"/>
      <c r="AB278" s="35"/>
      <c r="AC278" s="35"/>
      <c r="AD278" s="35"/>
      <c r="AE278" s="35"/>
      <c r="AR278" s="215" t="s">
        <v>269</v>
      </c>
      <c r="AT278" s="215" t="s">
        <v>166</v>
      </c>
      <c r="AU278" s="215" t="s">
        <v>88</v>
      </c>
      <c r="AY278" s="18" t="s">
        <v>164</v>
      </c>
      <c r="BE278" s="216">
        <f>IF(N278="základní",J278,0)</f>
        <v>0</v>
      </c>
      <c r="BF278" s="216">
        <f>IF(N278="snížená",J278,0)</f>
        <v>0</v>
      </c>
      <c r="BG278" s="216">
        <f>IF(N278="zákl. přenesená",J278,0)</f>
        <v>0</v>
      </c>
      <c r="BH278" s="216">
        <f>IF(N278="sníž. přenesená",J278,0)</f>
        <v>0</v>
      </c>
      <c r="BI278" s="216">
        <f>IF(N278="nulová",J278,0)</f>
        <v>0</v>
      </c>
      <c r="BJ278" s="18" t="s">
        <v>86</v>
      </c>
      <c r="BK278" s="216">
        <f>ROUND(I278*H278,2)</f>
        <v>0</v>
      </c>
      <c r="BL278" s="18" t="s">
        <v>269</v>
      </c>
      <c r="BM278" s="215" t="s">
        <v>1802</v>
      </c>
    </row>
    <row r="279" spans="1:65" s="2" customFormat="1" ht="68.25">
      <c r="A279" s="35"/>
      <c r="B279" s="36"/>
      <c r="C279" s="37"/>
      <c r="D279" s="217" t="s">
        <v>173</v>
      </c>
      <c r="E279" s="37"/>
      <c r="F279" s="218" t="s">
        <v>1796</v>
      </c>
      <c r="G279" s="37"/>
      <c r="H279" s="37"/>
      <c r="I279" s="116"/>
      <c r="J279" s="37"/>
      <c r="K279" s="37"/>
      <c r="L279" s="40"/>
      <c r="M279" s="219"/>
      <c r="N279" s="220"/>
      <c r="O279" s="72"/>
      <c r="P279" s="72"/>
      <c r="Q279" s="72"/>
      <c r="R279" s="72"/>
      <c r="S279" s="72"/>
      <c r="T279" s="73"/>
      <c r="U279" s="35"/>
      <c r="V279" s="35"/>
      <c r="W279" s="35"/>
      <c r="X279" s="35"/>
      <c r="Y279" s="35"/>
      <c r="Z279" s="35"/>
      <c r="AA279" s="35"/>
      <c r="AB279" s="35"/>
      <c r="AC279" s="35"/>
      <c r="AD279" s="35"/>
      <c r="AE279" s="35"/>
      <c r="AT279" s="18" t="s">
        <v>173</v>
      </c>
      <c r="AU279" s="18" t="s">
        <v>88</v>
      </c>
    </row>
    <row r="280" spans="1:65" s="2" customFormat="1" ht="16.5" customHeight="1">
      <c r="A280" s="35"/>
      <c r="B280" s="36"/>
      <c r="C280" s="265" t="s">
        <v>793</v>
      </c>
      <c r="D280" s="265" t="s">
        <v>420</v>
      </c>
      <c r="E280" s="266" t="s">
        <v>1803</v>
      </c>
      <c r="F280" s="267" t="s">
        <v>1804</v>
      </c>
      <c r="G280" s="268" t="s">
        <v>395</v>
      </c>
      <c r="H280" s="269">
        <v>1</v>
      </c>
      <c r="I280" s="270"/>
      <c r="J280" s="271">
        <f t="shared" ref="J280:J291" si="40">ROUND(I280*H280,2)</f>
        <v>0</v>
      </c>
      <c r="K280" s="267" t="s">
        <v>467</v>
      </c>
      <c r="L280" s="272"/>
      <c r="M280" s="273" t="s">
        <v>1</v>
      </c>
      <c r="N280" s="274" t="s">
        <v>43</v>
      </c>
      <c r="O280" s="72"/>
      <c r="P280" s="213">
        <f t="shared" ref="P280:P291" si="41">O280*H280</f>
        <v>0</v>
      </c>
      <c r="Q280" s="213">
        <v>2.7999999999999998E-4</v>
      </c>
      <c r="R280" s="213">
        <f t="shared" ref="R280:R291" si="42">Q280*H280</f>
        <v>2.7999999999999998E-4</v>
      </c>
      <c r="S280" s="213">
        <v>0</v>
      </c>
      <c r="T280" s="214">
        <f t="shared" ref="T280:T291" si="43">S280*H280</f>
        <v>0</v>
      </c>
      <c r="U280" s="35"/>
      <c r="V280" s="35"/>
      <c r="W280" s="35"/>
      <c r="X280" s="35"/>
      <c r="Y280" s="35"/>
      <c r="Z280" s="35"/>
      <c r="AA280" s="35"/>
      <c r="AB280" s="35"/>
      <c r="AC280" s="35"/>
      <c r="AD280" s="35"/>
      <c r="AE280" s="35"/>
      <c r="AR280" s="215" t="s">
        <v>381</v>
      </c>
      <c r="AT280" s="215" t="s">
        <v>420</v>
      </c>
      <c r="AU280" s="215" t="s">
        <v>88</v>
      </c>
      <c r="AY280" s="18" t="s">
        <v>164</v>
      </c>
      <c r="BE280" s="216">
        <f t="shared" ref="BE280:BE291" si="44">IF(N280="základní",J280,0)</f>
        <v>0</v>
      </c>
      <c r="BF280" s="216">
        <f t="shared" ref="BF280:BF291" si="45">IF(N280="snížená",J280,0)</f>
        <v>0</v>
      </c>
      <c r="BG280" s="216">
        <f t="shared" ref="BG280:BG291" si="46">IF(N280="zákl. přenesená",J280,0)</f>
        <v>0</v>
      </c>
      <c r="BH280" s="216">
        <f t="shared" ref="BH280:BH291" si="47">IF(N280="sníž. přenesená",J280,0)</f>
        <v>0</v>
      </c>
      <c r="BI280" s="216">
        <f t="shared" ref="BI280:BI291" si="48">IF(N280="nulová",J280,0)</f>
        <v>0</v>
      </c>
      <c r="BJ280" s="18" t="s">
        <v>86</v>
      </c>
      <c r="BK280" s="216">
        <f t="shared" ref="BK280:BK291" si="49">ROUND(I280*H280,2)</f>
        <v>0</v>
      </c>
      <c r="BL280" s="18" t="s">
        <v>269</v>
      </c>
      <c r="BM280" s="215" t="s">
        <v>1805</v>
      </c>
    </row>
    <row r="281" spans="1:65" s="2" customFormat="1" ht="16.5" customHeight="1">
      <c r="A281" s="35"/>
      <c r="B281" s="36"/>
      <c r="C281" s="265" t="s">
        <v>796</v>
      </c>
      <c r="D281" s="265" t="s">
        <v>420</v>
      </c>
      <c r="E281" s="266" t="s">
        <v>1806</v>
      </c>
      <c r="F281" s="267" t="s">
        <v>1807</v>
      </c>
      <c r="G281" s="268" t="s">
        <v>395</v>
      </c>
      <c r="H281" s="269">
        <v>7</v>
      </c>
      <c r="I281" s="270"/>
      <c r="J281" s="271">
        <f t="shared" si="40"/>
        <v>0</v>
      </c>
      <c r="K281" s="267" t="s">
        <v>467</v>
      </c>
      <c r="L281" s="272"/>
      <c r="M281" s="273" t="s">
        <v>1</v>
      </c>
      <c r="N281" s="274" t="s">
        <v>43</v>
      </c>
      <c r="O281" s="72"/>
      <c r="P281" s="213">
        <f t="shared" si="41"/>
        <v>0</v>
      </c>
      <c r="Q281" s="213">
        <v>2.7999999999999998E-4</v>
      </c>
      <c r="R281" s="213">
        <f t="shared" si="42"/>
        <v>1.9599999999999999E-3</v>
      </c>
      <c r="S281" s="213">
        <v>0</v>
      </c>
      <c r="T281" s="214">
        <f t="shared" si="43"/>
        <v>0</v>
      </c>
      <c r="U281" s="35"/>
      <c r="V281" s="35"/>
      <c r="W281" s="35"/>
      <c r="X281" s="35"/>
      <c r="Y281" s="35"/>
      <c r="Z281" s="35"/>
      <c r="AA281" s="35"/>
      <c r="AB281" s="35"/>
      <c r="AC281" s="35"/>
      <c r="AD281" s="35"/>
      <c r="AE281" s="35"/>
      <c r="AR281" s="215" t="s">
        <v>381</v>
      </c>
      <c r="AT281" s="215" t="s">
        <v>420</v>
      </c>
      <c r="AU281" s="215" t="s">
        <v>88</v>
      </c>
      <c r="AY281" s="18" t="s">
        <v>164</v>
      </c>
      <c r="BE281" s="216">
        <f t="shared" si="44"/>
        <v>0</v>
      </c>
      <c r="BF281" s="216">
        <f t="shared" si="45"/>
        <v>0</v>
      </c>
      <c r="BG281" s="216">
        <f t="shared" si="46"/>
        <v>0</v>
      </c>
      <c r="BH281" s="216">
        <f t="shared" si="47"/>
        <v>0</v>
      </c>
      <c r="BI281" s="216">
        <f t="shared" si="48"/>
        <v>0</v>
      </c>
      <c r="BJ281" s="18" t="s">
        <v>86</v>
      </c>
      <c r="BK281" s="216">
        <f t="shared" si="49"/>
        <v>0</v>
      </c>
      <c r="BL281" s="18" t="s">
        <v>269</v>
      </c>
      <c r="BM281" s="215" t="s">
        <v>1808</v>
      </c>
    </row>
    <row r="282" spans="1:65" s="2" customFormat="1" ht="16.5" customHeight="1">
      <c r="A282" s="35"/>
      <c r="B282" s="36"/>
      <c r="C282" s="204" t="s">
        <v>801</v>
      </c>
      <c r="D282" s="204" t="s">
        <v>166</v>
      </c>
      <c r="E282" s="205" t="s">
        <v>1809</v>
      </c>
      <c r="F282" s="206" t="s">
        <v>1810</v>
      </c>
      <c r="G282" s="207" t="s">
        <v>395</v>
      </c>
      <c r="H282" s="208">
        <v>3</v>
      </c>
      <c r="I282" s="209"/>
      <c r="J282" s="210">
        <f t="shared" si="40"/>
        <v>0</v>
      </c>
      <c r="K282" s="206" t="s">
        <v>467</v>
      </c>
      <c r="L282" s="40"/>
      <c r="M282" s="211" t="s">
        <v>1</v>
      </c>
      <c r="N282" s="212" t="s">
        <v>43</v>
      </c>
      <c r="O282" s="72"/>
      <c r="P282" s="213">
        <f t="shared" si="41"/>
        <v>0</v>
      </c>
      <c r="Q282" s="213">
        <v>2.7999999999999998E-4</v>
      </c>
      <c r="R282" s="213">
        <f t="shared" si="42"/>
        <v>8.3999999999999993E-4</v>
      </c>
      <c r="S282" s="213">
        <v>0</v>
      </c>
      <c r="T282" s="214">
        <f t="shared" si="43"/>
        <v>0</v>
      </c>
      <c r="U282" s="35"/>
      <c r="V282" s="35"/>
      <c r="W282" s="35"/>
      <c r="X282" s="35"/>
      <c r="Y282" s="35"/>
      <c r="Z282" s="35"/>
      <c r="AA282" s="35"/>
      <c r="AB282" s="35"/>
      <c r="AC282" s="35"/>
      <c r="AD282" s="35"/>
      <c r="AE282" s="35"/>
      <c r="AR282" s="215" t="s">
        <v>269</v>
      </c>
      <c r="AT282" s="215" t="s">
        <v>166</v>
      </c>
      <c r="AU282" s="215" t="s">
        <v>88</v>
      </c>
      <c r="AY282" s="18" t="s">
        <v>164</v>
      </c>
      <c r="BE282" s="216">
        <f t="shared" si="44"/>
        <v>0</v>
      </c>
      <c r="BF282" s="216">
        <f t="shared" si="45"/>
        <v>0</v>
      </c>
      <c r="BG282" s="216">
        <f t="shared" si="46"/>
        <v>0</v>
      </c>
      <c r="BH282" s="216">
        <f t="shared" si="47"/>
        <v>0</v>
      </c>
      <c r="BI282" s="216">
        <f t="shared" si="48"/>
        <v>0</v>
      </c>
      <c r="BJ282" s="18" t="s">
        <v>86</v>
      </c>
      <c r="BK282" s="216">
        <f t="shared" si="49"/>
        <v>0</v>
      </c>
      <c r="BL282" s="18" t="s">
        <v>269</v>
      </c>
      <c r="BM282" s="215" t="s">
        <v>1811</v>
      </c>
    </row>
    <row r="283" spans="1:65" s="2" customFormat="1" ht="24" customHeight="1">
      <c r="A283" s="35"/>
      <c r="B283" s="36"/>
      <c r="C283" s="204" t="s">
        <v>806</v>
      </c>
      <c r="D283" s="204" t="s">
        <v>166</v>
      </c>
      <c r="E283" s="205" t="s">
        <v>1812</v>
      </c>
      <c r="F283" s="206" t="s">
        <v>1813</v>
      </c>
      <c r="G283" s="207" t="s">
        <v>395</v>
      </c>
      <c r="H283" s="208">
        <v>1</v>
      </c>
      <c r="I283" s="209"/>
      <c r="J283" s="210">
        <f t="shared" si="40"/>
        <v>0</v>
      </c>
      <c r="K283" s="206" t="s">
        <v>467</v>
      </c>
      <c r="L283" s="40"/>
      <c r="M283" s="211" t="s">
        <v>1</v>
      </c>
      <c r="N283" s="212" t="s">
        <v>43</v>
      </c>
      <c r="O283" s="72"/>
      <c r="P283" s="213">
        <f t="shared" si="41"/>
        <v>0</v>
      </c>
      <c r="Q283" s="213">
        <v>2.7999999999999998E-4</v>
      </c>
      <c r="R283" s="213">
        <f t="shared" si="42"/>
        <v>2.7999999999999998E-4</v>
      </c>
      <c r="S283" s="213">
        <v>0</v>
      </c>
      <c r="T283" s="214">
        <f t="shared" si="43"/>
        <v>0</v>
      </c>
      <c r="U283" s="35"/>
      <c r="V283" s="35"/>
      <c r="W283" s="35"/>
      <c r="X283" s="35"/>
      <c r="Y283" s="35"/>
      <c r="Z283" s="35"/>
      <c r="AA283" s="35"/>
      <c r="AB283" s="35"/>
      <c r="AC283" s="35"/>
      <c r="AD283" s="35"/>
      <c r="AE283" s="35"/>
      <c r="AR283" s="215" t="s">
        <v>269</v>
      </c>
      <c r="AT283" s="215" t="s">
        <v>166</v>
      </c>
      <c r="AU283" s="215" t="s">
        <v>88</v>
      </c>
      <c r="AY283" s="18" t="s">
        <v>164</v>
      </c>
      <c r="BE283" s="216">
        <f t="shared" si="44"/>
        <v>0</v>
      </c>
      <c r="BF283" s="216">
        <f t="shared" si="45"/>
        <v>0</v>
      </c>
      <c r="BG283" s="216">
        <f t="shared" si="46"/>
        <v>0</v>
      </c>
      <c r="BH283" s="216">
        <f t="shared" si="47"/>
        <v>0</v>
      </c>
      <c r="BI283" s="216">
        <f t="shared" si="48"/>
        <v>0</v>
      </c>
      <c r="BJ283" s="18" t="s">
        <v>86</v>
      </c>
      <c r="BK283" s="216">
        <f t="shared" si="49"/>
        <v>0</v>
      </c>
      <c r="BL283" s="18" t="s">
        <v>269</v>
      </c>
      <c r="BM283" s="215" t="s">
        <v>1814</v>
      </c>
    </row>
    <row r="284" spans="1:65" s="2" customFormat="1" ht="16.5" customHeight="1">
      <c r="A284" s="35"/>
      <c r="B284" s="36"/>
      <c r="C284" s="204" t="s">
        <v>810</v>
      </c>
      <c r="D284" s="204" t="s">
        <v>166</v>
      </c>
      <c r="E284" s="205" t="s">
        <v>1815</v>
      </c>
      <c r="F284" s="206" t="s">
        <v>1816</v>
      </c>
      <c r="G284" s="207" t="s">
        <v>395</v>
      </c>
      <c r="H284" s="208">
        <v>2</v>
      </c>
      <c r="I284" s="209"/>
      <c r="J284" s="210">
        <f t="shared" si="40"/>
        <v>0</v>
      </c>
      <c r="K284" s="206" t="s">
        <v>467</v>
      </c>
      <c r="L284" s="40"/>
      <c r="M284" s="211" t="s">
        <v>1</v>
      </c>
      <c r="N284" s="212" t="s">
        <v>43</v>
      </c>
      <c r="O284" s="72"/>
      <c r="P284" s="213">
        <f t="shared" si="41"/>
        <v>0</v>
      </c>
      <c r="Q284" s="213">
        <v>2.7999999999999998E-4</v>
      </c>
      <c r="R284" s="213">
        <f t="shared" si="42"/>
        <v>5.5999999999999995E-4</v>
      </c>
      <c r="S284" s="213">
        <v>0</v>
      </c>
      <c r="T284" s="214">
        <f t="shared" si="43"/>
        <v>0</v>
      </c>
      <c r="U284" s="35"/>
      <c r="V284" s="35"/>
      <c r="W284" s="35"/>
      <c r="X284" s="35"/>
      <c r="Y284" s="35"/>
      <c r="Z284" s="35"/>
      <c r="AA284" s="35"/>
      <c r="AB284" s="35"/>
      <c r="AC284" s="35"/>
      <c r="AD284" s="35"/>
      <c r="AE284" s="35"/>
      <c r="AR284" s="215" t="s">
        <v>269</v>
      </c>
      <c r="AT284" s="215" t="s">
        <v>166</v>
      </c>
      <c r="AU284" s="215" t="s">
        <v>88</v>
      </c>
      <c r="AY284" s="18" t="s">
        <v>164</v>
      </c>
      <c r="BE284" s="216">
        <f t="shared" si="44"/>
        <v>0</v>
      </c>
      <c r="BF284" s="216">
        <f t="shared" si="45"/>
        <v>0</v>
      </c>
      <c r="BG284" s="216">
        <f t="shared" si="46"/>
        <v>0</v>
      </c>
      <c r="BH284" s="216">
        <f t="shared" si="47"/>
        <v>0</v>
      </c>
      <c r="BI284" s="216">
        <f t="shared" si="48"/>
        <v>0</v>
      </c>
      <c r="BJ284" s="18" t="s">
        <v>86</v>
      </c>
      <c r="BK284" s="216">
        <f t="shared" si="49"/>
        <v>0</v>
      </c>
      <c r="BL284" s="18" t="s">
        <v>269</v>
      </c>
      <c r="BM284" s="215" t="s">
        <v>1817</v>
      </c>
    </row>
    <row r="285" spans="1:65" s="2" customFormat="1" ht="16.5" customHeight="1">
      <c r="A285" s="35"/>
      <c r="B285" s="36"/>
      <c r="C285" s="204" t="s">
        <v>816</v>
      </c>
      <c r="D285" s="204" t="s">
        <v>166</v>
      </c>
      <c r="E285" s="205" t="s">
        <v>1818</v>
      </c>
      <c r="F285" s="206" t="s">
        <v>1819</v>
      </c>
      <c r="G285" s="207" t="s">
        <v>395</v>
      </c>
      <c r="H285" s="208">
        <v>1</v>
      </c>
      <c r="I285" s="209"/>
      <c r="J285" s="210">
        <f t="shared" si="40"/>
        <v>0</v>
      </c>
      <c r="K285" s="206" t="s">
        <v>467</v>
      </c>
      <c r="L285" s="40"/>
      <c r="M285" s="211" t="s">
        <v>1</v>
      </c>
      <c r="N285" s="212" t="s">
        <v>43</v>
      </c>
      <c r="O285" s="72"/>
      <c r="P285" s="213">
        <f t="shared" si="41"/>
        <v>0</v>
      </c>
      <c r="Q285" s="213">
        <v>2.7999999999999998E-4</v>
      </c>
      <c r="R285" s="213">
        <f t="shared" si="42"/>
        <v>2.7999999999999998E-4</v>
      </c>
      <c r="S285" s="213">
        <v>0</v>
      </c>
      <c r="T285" s="214">
        <f t="shared" si="43"/>
        <v>0</v>
      </c>
      <c r="U285" s="35"/>
      <c r="V285" s="35"/>
      <c r="W285" s="35"/>
      <c r="X285" s="35"/>
      <c r="Y285" s="35"/>
      <c r="Z285" s="35"/>
      <c r="AA285" s="35"/>
      <c r="AB285" s="35"/>
      <c r="AC285" s="35"/>
      <c r="AD285" s="35"/>
      <c r="AE285" s="35"/>
      <c r="AR285" s="215" t="s">
        <v>269</v>
      </c>
      <c r="AT285" s="215" t="s">
        <v>166</v>
      </c>
      <c r="AU285" s="215" t="s">
        <v>88</v>
      </c>
      <c r="AY285" s="18" t="s">
        <v>164</v>
      </c>
      <c r="BE285" s="216">
        <f t="shared" si="44"/>
        <v>0</v>
      </c>
      <c r="BF285" s="216">
        <f t="shared" si="45"/>
        <v>0</v>
      </c>
      <c r="BG285" s="216">
        <f t="shared" si="46"/>
        <v>0</v>
      </c>
      <c r="BH285" s="216">
        <f t="shared" si="47"/>
        <v>0</v>
      </c>
      <c r="BI285" s="216">
        <f t="shared" si="48"/>
        <v>0</v>
      </c>
      <c r="BJ285" s="18" t="s">
        <v>86</v>
      </c>
      <c r="BK285" s="216">
        <f t="shared" si="49"/>
        <v>0</v>
      </c>
      <c r="BL285" s="18" t="s">
        <v>269</v>
      </c>
      <c r="BM285" s="215" t="s">
        <v>1820</v>
      </c>
    </row>
    <row r="286" spans="1:65" s="2" customFormat="1" ht="24" customHeight="1">
      <c r="A286" s="35"/>
      <c r="B286" s="36"/>
      <c r="C286" s="204" t="s">
        <v>821</v>
      </c>
      <c r="D286" s="204" t="s">
        <v>166</v>
      </c>
      <c r="E286" s="205" t="s">
        <v>1821</v>
      </c>
      <c r="F286" s="206" t="s">
        <v>1822</v>
      </c>
      <c r="G286" s="207" t="s">
        <v>395</v>
      </c>
      <c r="H286" s="208">
        <v>2</v>
      </c>
      <c r="I286" s="209"/>
      <c r="J286" s="210">
        <f t="shared" si="40"/>
        <v>0</v>
      </c>
      <c r="K286" s="206" t="s">
        <v>467</v>
      </c>
      <c r="L286" s="40"/>
      <c r="M286" s="211" t="s">
        <v>1</v>
      </c>
      <c r="N286" s="212" t="s">
        <v>43</v>
      </c>
      <c r="O286" s="72"/>
      <c r="P286" s="213">
        <f t="shared" si="41"/>
        <v>0</v>
      </c>
      <c r="Q286" s="213">
        <v>2.7999999999999998E-4</v>
      </c>
      <c r="R286" s="213">
        <f t="shared" si="42"/>
        <v>5.5999999999999995E-4</v>
      </c>
      <c r="S286" s="213">
        <v>0</v>
      </c>
      <c r="T286" s="214">
        <f t="shared" si="43"/>
        <v>0</v>
      </c>
      <c r="U286" s="35"/>
      <c r="V286" s="35"/>
      <c r="W286" s="35"/>
      <c r="X286" s="35"/>
      <c r="Y286" s="35"/>
      <c r="Z286" s="35"/>
      <c r="AA286" s="35"/>
      <c r="AB286" s="35"/>
      <c r="AC286" s="35"/>
      <c r="AD286" s="35"/>
      <c r="AE286" s="35"/>
      <c r="AR286" s="215" t="s">
        <v>269</v>
      </c>
      <c r="AT286" s="215" t="s">
        <v>166</v>
      </c>
      <c r="AU286" s="215" t="s">
        <v>88</v>
      </c>
      <c r="AY286" s="18" t="s">
        <v>164</v>
      </c>
      <c r="BE286" s="216">
        <f t="shared" si="44"/>
        <v>0</v>
      </c>
      <c r="BF286" s="216">
        <f t="shared" si="45"/>
        <v>0</v>
      </c>
      <c r="BG286" s="216">
        <f t="shared" si="46"/>
        <v>0</v>
      </c>
      <c r="BH286" s="216">
        <f t="shared" si="47"/>
        <v>0</v>
      </c>
      <c r="BI286" s="216">
        <f t="shared" si="48"/>
        <v>0</v>
      </c>
      <c r="BJ286" s="18" t="s">
        <v>86</v>
      </c>
      <c r="BK286" s="216">
        <f t="shared" si="49"/>
        <v>0</v>
      </c>
      <c r="BL286" s="18" t="s">
        <v>269</v>
      </c>
      <c r="BM286" s="215" t="s">
        <v>1823</v>
      </c>
    </row>
    <row r="287" spans="1:65" s="2" customFormat="1" ht="16.5" customHeight="1">
      <c r="A287" s="35"/>
      <c r="B287" s="36"/>
      <c r="C287" s="204" t="s">
        <v>827</v>
      </c>
      <c r="D287" s="204" t="s">
        <v>166</v>
      </c>
      <c r="E287" s="205" t="s">
        <v>1824</v>
      </c>
      <c r="F287" s="206" t="s">
        <v>1825</v>
      </c>
      <c r="G287" s="207" t="s">
        <v>395</v>
      </c>
      <c r="H287" s="208">
        <v>2</v>
      </c>
      <c r="I287" s="209"/>
      <c r="J287" s="210">
        <f t="shared" si="40"/>
        <v>0</v>
      </c>
      <c r="K287" s="206" t="s">
        <v>467</v>
      </c>
      <c r="L287" s="40"/>
      <c r="M287" s="211" t="s">
        <v>1</v>
      </c>
      <c r="N287" s="212" t="s">
        <v>43</v>
      </c>
      <c r="O287" s="72"/>
      <c r="P287" s="213">
        <f t="shared" si="41"/>
        <v>0</v>
      </c>
      <c r="Q287" s="213">
        <v>2.7999999999999998E-4</v>
      </c>
      <c r="R287" s="213">
        <f t="shared" si="42"/>
        <v>5.5999999999999995E-4</v>
      </c>
      <c r="S287" s="213">
        <v>0</v>
      </c>
      <c r="T287" s="214">
        <f t="shared" si="43"/>
        <v>0</v>
      </c>
      <c r="U287" s="35"/>
      <c r="V287" s="35"/>
      <c r="W287" s="35"/>
      <c r="X287" s="35"/>
      <c r="Y287" s="35"/>
      <c r="Z287" s="35"/>
      <c r="AA287" s="35"/>
      <c r="AB287" s="35"/>
      <c r="AC287" s="35"/>
      <c r="AD287" s="35"/>
      <c r="AE287" s="35"/>
      <c r="AR287" s="215" t="s">
        <v>269</v>
      </c>
      <c r="AT287" s="215" t="s">
        <v>166</v>
      </c>
      <c r="AU287" s="215" t="s">
        <v>88</v>
      </c>
      <c r="AY287" s="18" t="s">
        <v>164</v>
      </c>
      <c r="BE287" s="216">
        <f t="shared" si="44"/>
        <v>0</v>
      </c>
      <c r="BF287" s="216">
        <f t="shared" si="45"/>
        <v>0</v>
      </c>
      <c r="BG287" s="216">
        <f t="shared" si="46"/>
        <v>0</v>
      </c>
      <c r="BH287" s="216">
        <f t="shared" si="47"/>
        <v>0</v>
      </c>
      <c r="BI287" s="216">
        <f t="shared" si="48"/>
        <v>0</v>
      </c>
      <c r="BJ287" s="18" t="s">
        <v>86</v>
      </c>
      <c r="BK287" s="216">
        <f t="shared" si="49"/>
        <v>0</v>
      </c>
      <c r="BL287" s="18" t="s">
        <v>269</v>
      </c>
      <c r="BM287" s="215" t="s">
        <v>1826</v>
      </c>
    </row>
    <row r="288" spans="1:65" s="2" customFormat="1" ht="16.5" customHeight="1">
      <c r="A288" s="35"/>
      <c r="B288" s="36"/>
      <c r="C288" s="204" t="s">
        <v>832</v>
      </c>
      <c r="D288" s="204" t="s">
        <v>166</v>
      </c>
      <c r="E288" s="205" t="s">
        <v>1827</v>
      </c>
      <c r="F288" s="206" t="s">
        <v>1828</v>
      </c>
      <c r="G288" s="207" t="s">
        <v>395</v>
      </c>
      <c r="H288" s="208">
        <v>1</v>
      </c>
      <c r="I288" s="209"/>
      <c r="J288" s="210">
        <f t="shared" si="40"/>
        <v>0</v>
      </c>
      <c r="K288" s="206" t="s">
        <v>467</v>
      </c>
      <c r="L288" s="40"/>
      <c r="M288" s="211" t="s">
        <v>1</v>
      </c>
      <c r="N288" s="212" t="s">
        <v>43</v>
      </c>
      <c r="O288" s="72"/>
      <c r="P288" s="213">
        <f t="shared" si="41"/>
        <v>0</v>
      </c>
      <c r="Q288" s="213">
        <v>2.7999999999999998E-4</v>
      </c>
      <c r="R288" s="213">
        <f t="shared" si="42"/>
        <v>2.7999999999999998E-4</v>
      </c>
      <c r="S288" s="213">
        <v>0</v>
      </c>
      <c r="T288" s="214">
        <f t="shared" si="43"/>
        <v>0</v>
      </c>
      <c r="U288" s="35"/>
      <c r="V288" s="35"/>
      <c r="W288" s="35"/>
      <c r="X288" s="35"/>
      <c r="Y288" s="35"/>
      <c r="Z288" s="35"/>
      <c r="AA288" s="35"/>
      <c r="AB288" s="35"/>
      <c r="AC288" s="35"/>
      <c r="AD288" s="35"/>
      <c r="AE288" s="35"/>
      <c r="AR288" s="215" t="s">
        <v>269</v>
      </c>
      <c r="AT288" s="215" t="s">
        <v>166</v>
      </c>
      <c r="AU288" s="215" t="s">
        <v>88</v>
      </c>
      <c r="AY288" s="18" t="s">
        <v>164</v>
      </c>
      <c r="BE288" s="216">
        <f t="shared" si="44"/>
        <v>0</v>
      </c>
      <c r="BF288" s="216">
        <f t="shared" si="45"/>
        <v>0</v>
      </c>
      <c r="BG288" s="216">
        <f t="shared" si="46"/>
        <v>0</v>
      </c>
      <c r="BH288" s="216">
        <f t="shared" si="47"/>
        <v>0</v>
      </c>
      <c r="BI288" s="216">
        <f t="shared" si="48"/>
        <v>0</v>
      </c>
      <c r="BJ288" s="18" t="s">
        <v>86</v>
      </c>
      <c r="BK288" s="216">
        <f t="shared" si="49"/>
        <v>0</v>
      </c>
      <c r="BL288" s="18" t="s">
        <v>269</v>
      </c>
      <c r="BM288" s="215" t="s">
        <v>1829</v>
      </c>
    </row>
    <row r="289" spans="1:65" s="2" customFormat="1" ht="16.5" customHeight="1">
      <c r="A289" s="35"/>
      <c r="B289" s="36"/>
      <c r="C289" s="204" t="s">
        <v>838</v>
      </c>
      <c r="D289" s="204" t="s">
        <v>166</v>
      </c>
      <c r="E289" s="205" t="s">
        <v>1830</v>
      </c>
      <c r="F289" s="206" t="s">
        <v>1831</v>
      </c>
      <c r="G289" s="207" t="s">
        <v>466</v>
      </c>
      <c r="H289" s="208">
        <v>1</v>
      </c>
      <c r="I289" s="209"/>
      <c r="J289" s="210">
        <f t="shared" si="40"/>
        <v>0</v>
      </c>
      <c r="K289" s="206" t="s">
        <v>467</v>
      </c>
      <c r="L289" s="40"/>
      <c r="M289" s="211" t="s">
        <v>1</v>
      </c>
      <c r="N289" s="212" t="s">
        <v>43</v>
      </c>
      <c r="O289" s="72"/>
      <c r="P289" s="213">
        <f t="shared" si="41"/>
        <v>0</v>
      </c>
      <c r="Q289" s="213">
        <v>2.7999999999999998E-4</v>
      </c>
      <c r="R289" s="213">
        <f t="shared" si="42"/>
        <v>2.7999999999999998E-4</v>
      </c>
      <c r="S289" s="213">
        <v>0</v>
      </c>
      <c r="T289" s="214">
        <f t="shared" si="43"/>
        <v>0</v>
      </c>
      <c r="U289" s="35"/>
      <c r="V289" s="35"/>
      <c r="W289" s="35"/>
      <c r="X289" s="35"/>
      <c r="Y289" s="35"/>
      <c r="Z289" s="35"/>
      <c r="AA289" s="35"/>
      <c r="AB289" s="35"/>
      <c r="AC289" s="35"/>
      <c r="AD289" s="35"/>
      <c r="AE289" s="35"/>
      <c r="AR289" s="215" t="s">
        <v>269</v>
      </c>
      <c r="AT289" s="215" t="s">
        <v>166</v>
      </c>
      <c r="AU289" s="215" t="s">
        <v>88</v>
      </c>
      <c r="AY289" s="18" t="s">
        <v>164</v>
      </c>
      <c r="BE289" s="216">
        <f t="shared" si="44"/>
        <v>0</v>
      </c>
      <c r="BF289" s="216">
        <f t="shared" si="45"/>
        <v>0</v>
      </c>
      <c r="BG289" s="216">
        <f t="shared" si="46"/>
        <v>0</v>
      </c>
      <c r="BH289" s="216">
        <f t="shared" si="47"/>
        <v>0</v>
      </c>
      <c r="BI289" s="216">
        <f t="shared" si="48"/>
        <v>0</v>
      </c>
      <c r="BJ289" s="18" t="s">
        <v>86</v>
      </c>
      <c r="BK289" s="216">
        <f t="shared" si="49"/>
        <v>0</v>
      </c>
      <c r="BL289" s="18" t="s">
        <v>269</v>
      </c>
      <c r="BM289" s="215" t="s">
        <v>1832</v>
      </c>
    </row>
    <row r="290" spans="1:65" s="2" customFormat="1" ht="16.5" customHeight="1">
      <c r="A290" s="35"/>
      <c r="B290" s="36"/>
      <c r="C290" s="204" t="s">
        <v>847</v>
      </c>
      <c r="D290" s="204" t="s">
        <v>166</v>
      </c>
      <c r="E290" s="205" t="s">
        <v>1833</v>
      </c>
      <c r="F290" s="206" t="s">
        <v>1834</v>
      </c>
      <c r="G290" s="207" t="s">
        <v>466</v>
      </c>
      <c r="H290" s="208">
        <v>1</v>
      </c>
      <c r="I290" s="209"/>
      <c r="J290" s="210">
        <f t="shared" si="40"/>
        <v>0</v>
      </c>
      <c r="K290" s="206" t="s">
        <v>467</v>
      </c>
      <c r="L290" s="40"/>
      <c r="M290" s="211" t="s">
        <v>1</v>
      </c>
      <c r="N290" s="212" t="s">
        <v>43</v>
      </c>
      <c r="O290" s="72"/>
      <c r="P290" s="213">
        <f t="shared" si="41"/>
        <v>0</v>
      </c>
      <c r="Q290" s="213">
        <v>2.7999999999999998E-4</v>
      </c>
      <c r="R290" s="213">
        <f t="shared" si="42"/>
        <v>2.7999999999999998E-4</v>
      </c>
      <c r="S290" s="213">
        <v>0</v>
      </c>
      <c r="T290" s="214">
        <f t="shared" si="43"/>
        <v>0</v>
      </c>
      <c r="U290" s="35"/>
      <c r="V290" s="35"/>
      <c r="W290" s="35"/>
      <c r="X290" s="35"/>
      <c r="Y290" s="35"/>
      <c r="Z290" s="35"/>
      <c r="AA290" s="35"/>
      <c r="AB290" s="35"/>
      <c r="AC290" s="35"/>
      <c r="AD290" s="35"/>
      <c r="AE290" s="35"/>
      <c r="AR290" s="215" t="s">
        <v>269</v>
      </c>
      <c r="AT290" s="215" t="s">
        <v>166</v>
      </c>
      <c r="AU290" s="215" t="s">
        <v>88</v>
      </c>
      <c r="AY290" s="18" t="s">
        <v>164</v>
      </c>
      <c r="BE290" s="216">
        <f t="shared" si="44"/>
        <v>0</v>
      </c>
      <c r="BF290" s="216">
        <f t="shared" si="45"/>
        <v>0</v>
      </c>
      <c r="BG290" s="216">
        <f t="shared" si="46"/>
        <v>0</v>
      </c>
      <c r="BH290" s="216">
        <f t="shared" si="47"/>
        <v>0</v>
      </c>
      <c r="BI290" s="216">
        <f t="shared" si="48"/>
        <v>0</v>
      </c>
      <c r="BJ290" s="18" t="s">
        <v>86</v>
      </c>
      <c r="BK290" s="216">
        <f t="shared" si="49"/>
        <v>0</v>
      </c>
      <c r="BL290" s="18" t="s">
        <v>269</v>
      </c>
      <c r="BM290" s="215" t="s">
        <v>1835</v>
      </c>
    </row>
    <row r="291" spans="1:65" s="2" customFormat="1" ht="36" customHeight="1">
      <c r="A291" s="35"/>
      <c r="B291" s="36"/>
      <c r="C291" s="204" t="s">
        <v>855</v>
      </c>
      <c r="D291" s="204" t="s">
        <v>166</v>
      </c>
      <c r="E291" s="205" t="s">
        <v>1836</v>
      </c>
      <c r="F291" s="206" t="s">
        <v>1837</v>
      </c>
      <c r="G291" s="207" t="s">
        <v>243</v>
      </c>
      <c r="H291" s="208">
        <v>0.19700000000000001</v>
      </c>
      <c r="I291" s="209"/>
      <c r="J291" s="210">
        <f t="shared" si="40"/>
        <v>0</v>
      </c>
      <c r="K291" s="206" t="s">
        <v>170</v>
      </c>
      <c r="L291" s="40"/>
      <c r="M291" s="211" t="s">
        <v>1</v>
      </c>
      <c r="N291" s="212" t="s">
        <v>43</v>
      </c>
      <c r="O291" s="72"/>
      <c r="P291" s="213">
        <f t="shared" si="41"/>
        <v>0</v>
      </c>
      <c r="Q291" s="213">
        <v>0</v>
      </c>
      <c r="R291" s="213">
        <f t="shared" si="42"/>
        <v>0</v>
      </c>
      <c r="S291" s="213">
        <v>0</v>
      </c>
      <c r="T291" s="214">
        <f t="shared" si="43"/>
        <v>0</v>
      </c>
      <c r="U291" s="35"/>
      <c r="V291" s="35"/>
      <c r="W291" s="35"/>
      <c r="X291" s="35"/>
      <c r="Y291" s="35"/>
      <c r="Z291" s="35"/>
      <c r="AA291" s="35"/>
      <c r="AB291" s="35"/>
      <c r="AC291" s="35"/>
      <c r="AD291" s="35"/>
      <c r="AE291" s="35"/>
      <c r="AR291" s="215" t="s">
        <v>269</v>
      </c>
      <c r="AT291" s="215" t="s">
        <v>166</v>
      </c>
      <c r="AU291" s="215" t="s">
        <v>88</v>
      </c>
      <c r="AY291" s="18" t="s">
        <v>164</v>
      </c>
      <c r="BE291" s="216">
        <f t="shared" si="44"/>
        <v>0</v>
      </c>
      <c r="BF291" s="216">
        <f t="shared" si="45"/>
        <v>0</v>
      </c>
      <c r="BG291" s="216">
        <f t="shared" si="46"/>
        <v>0</v>
      </c>
      <c r="BH291" s="216">
        <f t="shared" si="47"/>
        <v>0</v>
      </c>
      <c r="BI291" s="216">
        <f t="shared" si="48"/>
        <v>0</v>
      </c>
      <c r="BJ291" s="18" t="s">
        <v>86</v>
      </c>
      <c r="BK291" s="216">
        <f t="shared" si="49"/>
        <v>0</v>
      </c>
      <c r="BL291" s="18" t="s">
        <v>269</v>
      </c>
      <c r="BM291" s="215" t="s">
        <v>1838</v>
      </c>
    </row>
    <row r="292" spans="1:65" s="2" customFormat="1" ht="107.25">
      <c r="A292" s="35"/>
      <c r="B292" s="36"/>
      <c r="C292" s="37"/>
      <c r="D292" s="217" t="s">
        <v>173</v>
      </c>
      <c r="E292" s="37"/>
      <c r="F292" s="218" t="s">
        <v>1839</v>
      </c>
      <c r="G292" s="37"/>
      <c r="H292" s="37"/>
      <c r="I292" s="116"/>
      <c r="J292" s="37"/>
      <c r="K292" s="37"/>
      <c r="L292" s="40"/>
      <c r="M292" s="219"/>
      <c r="N292" s="220"/>
      <c r="O292" s="72"/>
      <c r="P292" s="72"/>
      <c r="Q292" s="72"/>
      <c r="R292" s="72"/>
      <c r="S292" s="72"/>
      <c r="T292" s="73"/>
      <c r="U292" s="35"/>
      <c r="V292" s="35"/>
      <c r="W292" s="35"/>
      <c r="X292" s="35"/>
      <c r="Y292" s="35"/>
      <c r="Z292" s="35"/>
      <c r="AA292" s="35"/>
      <c r="AB292" s="35"/>
      <c r="AC292" s="35"/>
      <c r="AD292" s="35"/>
      <c r="AE292" s="35"/>
      <c r="AT292" s="18" t="s">
        <v>173</v>
      </c>
      <c r="AU292" s="18" t="s">
        <v>88</v>
      </c>
    </row>
    <row r="293" spans="1:65" s="2" customFormat="1" ht="48" customHeight="1">
      <c r="A293" s="35"/>
      <c r="B293" s="36"/>
      <c r="C293" s="204" t="s">
        <v>861</v>
      </c>
      <c r="D293" s="204" t="s">
        <v>166</v>
      </c>
      <c r="E293" s="205" t="s">
        <v>1840</v>
      </c>
      <c r="F293" s="206" t="s">
        <v>1841</v>
      </c>
      <c r="G293" s="207" t="s">
        <v>243</v>
      </c>
      <c r="H293" s="208">
        <v>0.19700000000000001</v>
      </c>
      <c r="I293" s="209"/>
      <c r="J293" s="210">
        <f>ROUND(I293*H293,2)</f>
        <v>0</v>
      </c>
      <c r="K293" s="206" t="s">
        <v>170</v>
      </c>
      <c r="L293" s="40"/>
      <c r="M293" s="211" t="s">
        <v>1</v>
      </c>
      <c r="N293" s="212" t="s">
        <v>43</v>
      </c>
      <c r="O293" s="72"/>
      <c r="P293" s="213">
        <f>O293*H293</f>
        <v>0</v>
      </c>
      <c r="Q293" s="213">
        <v>0</v>
      </c>
      <c r="R293" s="213">
        <f>Q293*H293</f>
        <v>0</v>
      </c>
      <c r="S293" s="213">
        <v>0</v>
      </c>
      <c r="T293" s="214">
        <f>S293*H293</f>
        <v>0</v>
      </c>
      <c r="U293" s="35"/>
      <c r="V293" s="35"/>
      <c r="W293" s="35"/>
      <c r="X293" s="35"/>
      <c r="Y293" s="35"/>
      <c r="Z293" s="35"/>
      <c r="AA293" s="35"/>
      <c r="AB293" s="35"/>
      <c r="AC293" s="35"/>
      <c r="AD293" s="35"/>
      <c r="AE293" s="35"/>
      <c r="AR293" s="215" t="s">
        <v>269</v>
      </c>
      <c r="AT293" s="215" t="s">
        <v>166</v>
      </c>
      <c r="AU293" s="215" t="s">
        <v>88</v>
      </c>
      <c r="AY293" s="18" t="s">
        <v>164</v>
      </c>
      <c r="BE293" s="216">
        <f>IF(N293="základní",J293,0)</f>
        <v>0</v>
      </c>
      <c r="BF293" s="216">
        <f>IF(N293="snížená",J293,0)</f>
        <v>0</v>
      </c>
      <c r="BG293" s="216">
        <f>IF(N293="zákl. přenesená",J293,0)</f>
        <v>0</v>
      </c>
      <c r="BH293" s="216">
        <f>IF(N293="sníž. přenesená",J293,0)</f>
        <v>0</v>
      </c>
      <c r="BI293" s="216">
        <f>IF(N293="nulová",J293,0)</f>
        <v>0</v>
      </c>
      <c r="BJ293" s="18" t="s">
        <v>86</v>
      </c>
      <c r="BK293" s="216">
        <f>ROUND(I293*H293,2)</f>
        <v>0</v>
      </c>
      <c r="BL293" s="18" t="s">
        <v>269</v>
      </c>
      <c r="BM293" s="215" t="s">
        <v>1842</v>
      </c>
    </row>
    <row r="294" spans="1:65" s="2" customFormat="1" ht="107.25">
      <c r="A294" s="35"/>
      <c r="B294" s="36"/>
      <c r="C294" s="37"/>
      <c r="D294" s="217" t="s">
        <v>173</v>
      </c>
      <c r="E294" s="37"/>
      <c r="F294" s="218" t="s">
        <v>1839</v>
      </c>
      <c r="G294" s="37"/>
      <c r="H294" s="37"/>
      <c r="I294" s="116"/>
      <c r="J294" s="37"/>
      <c r="K294" s="37"/>
      <c r="L294" s="40"/>
      <c r="M294" s="219"/>
      <c r="N294" s="220"/>
      <c r="O294" s="72"/>
      <c r="P294" s="72"/>
      <c r="Q294" s="72"/>
      <c r="R294" s="72"/>
      <c r="S294" s="72"/>
      <c r="T294" s="73"/>
      <c r="U294" s="35"/>
      <c r="V294" s="35"/>
      <c r="W294" s="35"/>
      <c r="X294" s="35"/>
      <c r="Y294" s="35"/>
      <c r="Z294" s="35"/>
      <c r="AA294" s="35"/>
      <c r="AB294" s="35"/>
      <c r="AC294" s="35"/>
      <c r="AD294" s="35"/>
      <c r="AE294" s="35"/>
      <c r="AT294" s="18" t="s">
        <v>173</v>
      </c>
      <c r="AU294" s="18" t="s">
        <v>88</v>
      </c>
    </row>
    <row r="295" spans="1:65" s="12" customFormat="1" ht="22.9" customHeight="1">
      <c r="B295" s="188"/>
      <c r="C295" s="189"/>
      <c r="D295" s="190" t="s">
        <v>77</v>
      </c>
      <c r="E295" s="202" t="s">
        <v>1843</v>
      </c>
      <c r="F295" s="202" t="s">
        <v>1844</v>
      </c>
      <c r="G295" s="189"/>
      <c r="H295" s="189"/>
      <c r="I295" s="192"/>
      <c r="J295" s="203">
        <f>BK295</f>
        <v>0</v>
      </c>
      <c r="K295" s="189"/>
      <c r="L295" s="194"/>
      <c r="M295" s="195"/>
      <c r="N295" s="196"/>
      <c r="O295" s="196"/>
      <c r="P295" s="197">
        <f>SUM(P296:P303)</f>
        <v>0</v>
      </c>
      <c r="Q295" s="196"/>
      <c r="R295" s="197">
        <f>SUM(R296:R303)</f>
        <v>5.2199999999999996E-2</v>
      </c>
      <c r="S295" s="196"/>
      <c r="T295" s="198">
        <f>SUM(T296:T303)</f>
        <v>0</v>
      </c>
      <c r="AR295" s="199" t="s">
        <v>88</v>
      </c>
      <c r="AT295" s="200" t="s">
        <v>77</v>
      </c>
      <c r="AU295" s="200" t="s">
        <v>86</v>
      </c>
      <c r="AY295" s="199" t="s">
        <v>164</v>
      </c>
      <c r="BK295" s="201">
        <f>SUM(BK296:BK303)</f>
        <v>0</v>
      </c>
    </row>
    <row r="296" spans="1:65" s="2" customFormat="1" ht="36" customHeight="1">
      <c r="A296" s="35"/>
      <c r="B296" s="36"/>
      <c r="C296" s="204" t="s">
        <v>867</v>
      </c>
      <c r="D296" s="204" t="s">
        <v>166</v>
      </c>
      <c r="E296" s="205" t="s">
        <v>1845</v>
      </c>
      <c r="F296" s="206" t="s">
        <v>1846</v>
      </c>
      <c r="G296" s="207" t="s">
        <v>384</v>
      </c>
      <c r="H296" s="208">
        <v>6</v>
      </c>
      <c r="I296" s="209"/>
      <c r="J296" s="210">
        <f>ROUND(I296*H296,2)</f>
        <v>0</v>
      </c>
      <c r="K296" s="206" t="s">
        <v>170</v>
      </c>
      <c r="L296" s="40"/>
      <c r="M296" s="211" t="s">
        <v>1</v>
      </c>
      <c r="N296" s="212" t="s">
        <v>43</v>
      </c>
      <c r="O296" s="72"/>
      <c r="P296" s="213">
        <f>O296*H296</f>
        <v>0</v>
      </c>
      <c r="Q296" s="213">
        <v>8.6999999999999994E-3</v>
      </c>
      <c r="R296" s="213">
        <f>Q296*H296</f>
        <v>5.2199999999999996E-2</v>
      </c>
      <c r="S296" s="213">
        <v>0</v>
      </c>
      <c r="T296" s="214">
        <f>S296*H296</f>
        <v>0</v>
      </c>
      <c r="U296" s="35"/>
      <c r="V296" s="35"/>
      <c r="W296" s="35"/>
      <c r="X296" s="35"/>
      <c r="Y296" s="35"/>
      <c r="Z296" s="35"/>
      <c r="AA296" s="35"/>
      <c r="AB296" s="35"/>
      <c r="AC296" s="35"/>
      <c r="AD296" s="35"/>
      <c r="AE296" s="35"/>
      <c r="AR296" s="215" t="s">
        <v>269</v>
      </c>
      <c r="AT296" s="215" t="s">
        <v>166</v>
      </c>
      <c r="AU296" s="215" t="s">
        <v>88</v>
      </c>
      <c r="AY296" s="18" t="s">
        <v>164</v>
      </c>
      <c r="BE296" s="216">
        <f>IF(N296="základní",J296,0)</f>
        <v>0</v>
      </c>
      <c r="BF296" s="216">
        <f>IF(N296="snížená",J296,0)</f>
        <v>0</v>
      </c>
      <c r="BG296" s="216">
        <f>IF(N296="zákl. přenesená",J296,0)</f>
        <v>0</v>
      </c>
      <c r="BH296" s="216">
        <f>IF(N296="sníž. přenesená",J296,0)</f>
        <v>0</v>
      </c>
      <c r="BI296" s="216">
        <f>IF(N296="nulová",J296,0)</f>
        <v>0</v>
      </c>
      <c r="BJ296" s="18" t="s">
        <v>86</v>
      </c>
      <c r="BK296" s="216">
        <f>ROUND(I296*H296,2)</f>
        <v>0</v>
      </c>
      <c r="BL296" s="18" t="s">
        <v>269</v>
      </c>
      <c r="BM296" s="215" t="s">
        <v>1847</v>
      </c>
    </row>
    <row r="297" spans="1:65" s="2" customFormat="1" ht="48.75">
      <c r="A297" s="35"/>
      <c r="B297" s="36"/>
      <c r="C297" s="37"/>
      <c r="D297" s="217" t="s">
        <v>173</v>
      </c>
      <c r="E297" s="37"/>
      <c r="F297" s="218" t="s">
        <v>1848</v>
      </c>
      <c r="G297" s="37"/>
      <c r="H297" s="37"/>
      <c r="I297" s="116"/>
      <c r="J297" s="37"/>
      <c r="K297" s="37"/>
      <c r="L297" s="40"/>
      <c r="M297" s="219"/>
      <c r="N297" s="220"/>
      <c r="O297" s="72"/>
      <c r="P297" s="72"/>
      <c r="Q297" s="72"/>
      <c r="R297" s="72"/>
      <c r="S297" s="72"/>
      <c r="T297" s="73"/>
      <c r="U297" s="35"/>
      <c r="V297" s="35"/>
      <c r="W297" s="35"/>
      <c r="X297" s="35"/>
      <c r="Y297" s="35"/>
      <c r="Z297" s="35"/>
      <c r="AA297" s="35"/>
      <c r="AB297" s="35"/>
      <c r="AC297" s="35"/>
      <c r="AD297" s="35"/>
      <c r="AE297" s="35"/>
      <c r="AT297" s="18" t="s">
        <v>173</v>
      </c>
      <c r="AU297" s="18" t="s">
        <v>88</v>
      </c>
    </row>
    <row r="298" spans="1:65" s="14" customFormat="1" ht="11.25">
      <c r="B298" s="232"/>
      <c r="C298" s="233"/>
      <c r="D298" s="217" t="s">
        <v>175</v>
      </c>
      <c r="E298" s="234" t="s">
        <v>1</v>
      </c>
      <c r="F298" s="235" t="s">
        <v>1849</v>
      </c>
      <c r="G298" s="233"/>
      <c r="H298" s="234" t="s">
        <v>1</v>
      </c>
      <c r="I298" s="236"/>
      <c r="J298" s="233"/>
      <c r="K298" s="233"/>
      <c r="L298" s="237"/>
      <c r="M298" s="238"/>
      <c r="N298" s="239"/>
      <c r="O298" s="239"/>
      <c r="P298" s="239"/>
      <c r="Q298" s="239"/>
      <c r="R298" s="239"/>
      <c r="S298" s="239"/>
      <c r="T298" s="240"/>
      <c r="AT298" s="241" t="s">
        <v>175</v>
      </c>
      <c r="AU298" s="241" t="s">
        <v>88</v>
      </c>
      <c r="AV298" s="14" t="s">
        <v>86</v>
      </c>
      <c r="AW298" s="14" t="s">
        <v>33</v>
      </c>
      <c r="AX298" s="14" t="s">
        <v>78</v>
      </c>
      <c r="AY298" s="241" t="s">
        <v>164</v>
      </c>
    </row>
    <row r="299" spans="1:65" s="13" customFormat="1" ht="11.25">
      <c r="B299" s="221"/>
      <c r="C299" s="222"/>
      <c r="D299" s="217" t="s">
        <v>175</v>
      </c>
      <c r="E299" s="223" t="s">
        <v>1</v>
      </c>
      <c r="F299" s="224" t="s">
        <v>199</v>
      </c>
      <c r="G299" s="222"/>
      <c r="H299" s="225">
        <v>6</v>
      </c>
      <c r="I299" s="226"/>
      <c r="J299" s="222"/>
      <c r="K299" s="222"/>
      <c r="L299" s="227"/>
      <c r="M299" s="228"/>
      <c r="N299" s="229"/>
      <c r="O299" s="229"/>
      <c r="P299" s="229"/>
      <c r="Q299" s="229"/>
      <c r="R299" s="229"/>
      <c r="S299" s="229"/>
      <c r="T299" s="230"/>
      <c r="AT299" s="231" t="s">
        <v>175</v>
      </c>
      <c r="AU299" s="231" t="s">
        <v>88</v>
      </c>
      <c r="AV299" s="13" t="s">
        <v>88</v>
      </c>
      <c r="AW299" s="13" t="s">
        <v>33</v>
      </c>
      <c r="AX299" s="13" t="s">
        <v>86</v>
      </c>
      <c r="AY299" s="231" t="s">
        <v>164</v>
      </c>
    </row>
    <row r="300" spans="1:65" s="2" customFormat="1" ht="36" customHeight="1">
      <c r="A300" s="35"/>
      <c r="B300" s="36"/>
      <c r="C300" s="204" t="s">
        <v>873</v>
      </c>
      <c r="D300" s="204" t="s">
        <v>166</v>
      </c>
      <c r="E300" s="205" t="s">
        <v>1850</v>
      </c>
      <c r="F300" s="206" t="s">
        <v>1851</v>
      </c>
      <c r="G300" s="207" t="s">
        <v>243</v>
      </c>
      <c r="H300" s="208">
        <v>5.1999999999999998E-2</v>
      </c>
      <c r="I300" s="209"/>
      <c r="J300" s="210">
        <f>ROUND(I300*H300,2)</f>
        <v>0</v>
      </c>
      <c r="K300" s="206" t="s">
        <v>170</v>
      </c>
      <c r="L300" s="40"/>
      <c r="M300" s="211" t="s">
        <v>1</v>
      </c>
      <c r="N300" s="212" t="s">
        <v>43</v>
      </c>
      <c r="O300" s="72"/>
      <c r="P300" s="213">
        <f>O300*H300</f>
        <v>0</v>
      </c>
      <c r="Q300" s="213">
        <v>0</v>
      </c>
      <c r="R300" s="213">
        <f>Q300*H300</f>
        <v>0</v>
      </c>
      <c r="S300" s="213">
        <v>0</v>
      </c>
      <c r="T300" s="214">
        <f>S300*H300</f>
        <v>0</v>
      </c>
      <c r="U300" s="35"/>
      <c r="V300" s="35"/>
      <c r="W300" s="35"/>
      <c r="X300" s="35"/>
      <c r="Y300" s="35"/>
      <c r="Z300" s="35"/>
      <c r="AA300" s="35"/>
      <c r="AB300" s="35"/>
      <c r="AC300" s="35"/>
      <c r="AD300" s="35"/>
      <c r="AE300" s="35"/>
      <c r="AR300" s="215" t="s">
        <v>269</v>
      </c>
      <c r="AT300" s="215" t="s">
        <v>166</v>
      </c>
      <c r="AU300" s="215" t="s">
        <v>88</v>
      </c>
      <c r="AY300" s="18" t="s">
        <v>164</v>
      </c>
      <c r="BE300" s="216">
        <f>IF(N300="základní",J300,0)</f>
        <v>0</v>
      </c>
      <c r="BF300" s="216">
        <f>IF(N300="snížená",J300,0)</f>
        <v>0</v>
      </c>
      <c r="BG300" s="216">
        <f>IF(N300="zákl. přenesená",J300,0)</f>
        <v>0</v>
      </c>
      <c r="BH300" s="216">
        <f>IF(N300="sníž. přenesená",J300,0)</f>
        <v>0</v>
      </c>
      <c r="BI300" s="216">
        <f>IF(N300="nulová",J300,0)</f>
        <v>0</v>
      </c>
      <c r="BJ300" s="18" t="s">
        <v>86</v>
      </c>
      <c r="BK300" s="216">
        <f>ROUND(I300*H300,2)</f>
        <v>0</v>
      </c>
      <c r="BL300" s="18" t="s">
        <v>269</v>
      </c>
      <c r="BM300" s="215" t="s">
        <v>1852</v>
      </c>
    </row>
    <row r="301" spans="1:65" s="2" customFormat="1" ht="107.25">
      <c r="A301" s="35"/>
      <c r="B301" s="36"/>
      <c r="C301" s="37"/>
      <c r="D301" s="217" t="s">
        <v>173</v>
      </c>
      <c r="E301" s="37"/>
      <c r="F301" s="218" t="s">
        <v>1218</v>
      </c>
      <c r="G301" s="37"/>
      <c r="H301" s="37"/>
      <c r="I301" s="116"/>
      <c r="J301" s="37"/>
      <c r="K301" s="37"/>
      <c r="L301" s="40"/>
      <c r="M301" s="219"/>
      <c r="N301" s="220"/>
      <c r="O301" s="72"/>
      <c r="P301" s="72"/>
      <c r="Q301" s="72"/>
      <c r="R301" s="72"/>
      <c r="S301" s="72"/>
      <c r="T301" s="73"/>
      <c r="U301" s="35"/>
      <c r="V301" s="35"/>
      <c r="W301" s="35"/>
      <c r="X301" s="35"/>
      <c r="Y301" s="35"/>
      <c r="Z301" s="35"/>
      <c r="AA301" s="35"/>
      <c r="AB301" s="35"/>
      <c r="AC301" s="35"/>
      <c r="AD301" s="35"/>
      <c r="AE301" s="35"/>
      <c r="AT301" s="18" t="s">
        <v>173</v>
      </c>
      <c r="AU301" s="18" t="s">
        <v>88</v>
      </c>
    </row>
    <row r="302" spans="1:65" s="2" customFormat="1" ht="48" customHeight="1">
      <c r="A302" s="35"/>
      <c r="B302" s="36"/>
      <c r="C302" s="204" t="s">
        <v>877</v>
      </c>
      <c r="D302" s="204" t="s">
        <v>166</v>
      </c>
      <c r="E302" s="205" t="s">
        <v>1853</v>
      </c>
      <c r="F302" s="206" t="s">
        <v>1854</v>
      </c>
      <c r="G302" s="207" t="s">
        <v>243</v>
      </c>
      <c r="H302" s="208">
        <v>5.1999999999999998E-2</v>
      </c>
      <c r="I302" s="209"/>
      <c r="J302" s="210">
        <f>ROUND(I302*H302,2)</f>
        <v>0</v>
      </c>
      <c r="K302" s="206" t="s">
        <v>170</v>
      </c>
      <c r="L302" s="40"/>
      <c r="M302" s="211" t="s">
        <v>1</v>
      </c>
      <c r="N302" s="212" t="s">
        <v>43</v>
      </c>
      <c r="O302" s="72"/>
      <c r="P302" s="213">
        <f>O302*H302</f>
        <v>0</v>
      </c>
      <c r="Q302" s="213">
        <v>0</v>
      </c>
      <c r="R302" s="213">
        <f>Q302*H302</f>
        <v>0</v>
      </c>
      <c r="S302" s="213">
        <v>0</v>
      </c>
      <c r="T302" s="214">
        <f>S302*H302</f>
        <v>0</v>
      </c>
      <c r="U302" s="35"/>
      <c r="V302" s="35"/>
      <c r="W302" s="35"/>
      <c r="X302" s="35"/>
      <c r="Y302" s="35"/>
      <c r="Z302" s="35"/>
      <c r="AA302" s="35"/>
      <c r="AB302" s="35"/>
      <c r="AC302" s="35"/>
      <c r="AD302" s="35"/>
      <c r="AE302" s="35"/>
      <c r="AR302" s="215" t="s">
        <v>269</v>
      </c>
      <c r="AT302" s="215" t="s">
        <v>166</v>
      </c>
      <c r="AU302" s="215" t="s">
        <v>88</v>
      </c>
      <c r="AY302" s="18" t="s">
        <v>164</v>
      </c>
      <c r="BE302" s="216">
        <f>IF(N302="základní",J302,0)</f>
        <v>0</v>
      </c>
      <c r="BF302" s="216">
        <f>IF(N302="snížená",J302,0)</f>
        <v>0</v>
      </c>
      <c r="BG302" s="216">
        <f>IF(N302="zákl. přenesená",J302,0)</f>
        <v>0</v>
      </c>
      <c r="BH302" s="216">
        <f>IF(N302="sníž. přenesená",J302,0)</f>
        <v>0</v>
      </c>
      <c r="BI302" s="216">
        <f>IF(N302="nulová",J302,0)</f>
        <v>0</v>
      </c>
      <c r="BJ302" s="18" t="s">
        <v>86</v>
      </c>
      <c r="BK302" s="216">
        <f>ROUND(I302*H302,2)</f>
        <v>0</v>
      </c>
      <c r="BL302" s="18" t="s">
        <v>269</v>
      </c>
      <c r="BM302" s="215" t="s">
        <v>1855</v>
      </c>
    </row>
    <row r="303" spans="1:65" s="2" customFormat="1" ht="107.25">
      <c r="A303" s="35"/>
      <c r="B303" s="36"/>
      <c r="C303" s="37"/>
      <c r="D303" s="217" t="s">
        <v>173</v>
      </c>
      <c r="E303" s="37"/>
      <c r="F303" s="218" t="s">
        <v>1218</v>
      </c>
      <c r="G303" s="37"/>
      <c r="H303" s="37"/>
      <c r="I303" s="116"/>
      <c r="J303" s="37"/>
      <c r="K303" s="37"/>
      <c r="L303" s="40"/>
      <c r="M303" s="219"/>
      <c r="N303" s="220"/>
      <c r="O303" s="72"/>
      <c r="P303" s="72"/>
      <c r="Q303" s="72"/>
      <c r="R303" s="72"/>
      <c r="S303" s="72"/>
      <c r="T303" s="73"/>
      <c r="U303" s="35"/>
      <c r="V303" s="35"/>
      <c r="W303" s="35"/>
      <c r="X303" s="35"/>
      <c r="Y303" s="35"/>
      <c r="Z303" s="35"/>
      <c r="AA303" s="35"/>
      <c r="AB303" s="35"/>
      <c r="AC303" s="35"/>
      <c r="AD303" s="35"/>
      <c r="AE303" s="35"/>
      <c r="AT303" s="18" t="s">
        <v>173</v>
      </c>
      <c r="AU303" s="18" t="s">
        <v>88</v>
      </c>
    </row>
    <row r="304" spans="1:65" s="12" customFormat="1" ht="22.9" customHeight="1">
      <c r="B304" s="188"/>
      <c r="C304" s="189"/>
      <c r="D304" s="190" t="s">
        <v>77</v>
      </c>
      <c r="E304" s="202" t="s">
        <v>1856</v>
      </c>
      <c r="F304" s="202" t="s">
        <v>1857</v>
      </c>
      <c r="G304" s="189"/>
      <c r="H304" s="189"/>
      <c r="I304" s="192"/>
      <c r="J304" s="203">
        <f>BK304</f>
        <v>0</v>
      </c>
      <c r="K304" s="189"/>
      <c r="L304" s="194"/>
      <c r="M304" s="195"/>
      <c r="N304" s="196"/>
      <c r="O304" s="196"/>
      <c r="P304" s="197">
        <f>P305</f>
        <v>0</v>
      </c>
      <c r="Q304" s="196"/>
      <c r="R304" s="197">
        <f>R305</f>
        <v>5.5199999999999997E-3</v>
      </c>
      <c r="S304" s="196"/>
      <c r="T304" s="198">
        <f>T305</f>
        <v>0</v>
      </c>
      <c r="AR304" s="199" t="s">
        <v>88</v>
      </c>
      <c r="AT304" s="200" t="s">
        <v>77</v>
      </c>
      <c r="AU304" s="200" t="s">
        <v>86</v>
      </c>
      <c r="AY304" s="199" t="s">
        <v>164</v>
      </c>
      <c r="BK304" s="201">
        <f>BK305</f>
        <v>0</v>
      </c>
    </row>
    <row r="305" spans="1:65" s="2" customFormat="1" ht="24" customHeight="1">
      <c r="A305" s="35"/>
      <c r="B305" s="36"/>
      <c r="C305" s="204" t="s">
        <v>883</v>
      </c>
      <c r="D305" s="204" t="s">
        <v>166</v>
      </c>
      <c r="E305" s="205" t="s">
        <v>1858</v>
      </c>
      <c r="F305" s="206" t="s">
        <v>1859</v>
      </c>
      <c r="G305" s="207" t="s">
        <v>384</v>
      </c>
      <c r="H305" s="208">
        <v>1</v>
      </c>
      <c r="I305" s="209"/>
      <c r="J305" s="210">
        <f>ROUND(I305*H305,2)</f>
        <v>0</v>
      </c>
      <c r="K305" s="206" t="s">
        <v>170</v>
      </c>
      <c r="L305" s="40"/>
      <c r="M305" s="211" t="s">
        <v>1</v>
      </c>
      <c r="N305" s="212" t="s">
        <v>43</v>
      </c>
      <c r="O305" s="72"/>
      <c r="P305" s="213">
        <f>O305*H305</f>
        <v>0</v>
      </c>
      <c r="Q305" s="213">
        <v>5.5199999999999997E-3</v>
      </c>
      <c r="R305" s="213">
        <f>Q305*H305</f>
        <v>5.5199999999999997E-3</v>
      </c>
      <c r="S305" s="213">
        <v>0</v>
      </c>
      <c r="T305" s="214">
        <f>S305*H305</f>
        <v>0</v>
      </c>
      <c r="U305" s="35"/>
      <c r="V305" s="35"/>
      <c r="W305" s="35"/>
      <c r="X305" s="35"/>
      <c r="Y305" s="35"/>
      <c r="Z305" s="35"/>
      <c r="AA305" s="35"/>
      <c r="AB305" s="35"/>
      <c r="AC305" s="35"/>
      <c r="AD305" s="35"/>
      <c r="AE305" s="35"/>
      <c r="AR305" s="215" t="s">
        <v>269</v>
      </c>
      <c r="AT305" s="215" t="s">
        <v>166</v>
      </c>
      <c r="AU305" s="215" t="s">
        <v>88</v>
      </c>
      <c r="AY305" s="18" t="s">
        <v>164</v>
      </c>
      <c r="BE305" s="216">
        <f>IF(N305="základní",J305,0)</f>
        <v>0</v>
      </c>
      <c r="BF305" s="216">
        <f>IF(N305="snížená",J305,0)</f>
        <v>0</v>
      </c>
      <c r="BG305" s="216">
        <f>IF(N305="zákl. přenesená",J305,0)</f>
        <v>0</v>
      </c>
      <c r="BH305" s="216">
        <f>IF(N305="sníž. přenesená",J305,0)</f>
        <v>0</v>
      </c>
      <c r="BI305" s="216">
        <f>IF(N305="nulová",J305,0)</f>
        <v>0</v>
      </c>
      <c r="BJ305" s="18" t="s">
        <v>86</v>
      </c>
      <c r="BK305" s="216">
        <f>ROUND(I305*H305,2)</f>
        <v>0</v>
      </c>
      <c r="BL305" s="18" t="s">
        <v>269</v>
      </c>
      <c r="BM305" s="215" t="s">
        <v>1860</v>
      </c>
    </row>
    <row r="306" spans="1:65" s="12" customFormat="1" ht="22.9" customHeight="1">
      <c r="B306" s="188"/>
      <c r="C306" s="189"/>
      <c r="D306" s="190" t="s">
        <v>77</v>
      </c>
      <c r="E306" s="202" t="s">
        <v>1349</v>
      </c>
      <c r="F306" s="202" t="s">
        <v>1350</v>
      </c>
      <c r="G306" s="189"/>
      <c r="H306" s="189"/>
      <c r="I306" s="192"/>
      <c r="J306" s="203">
        <f>BK306</f>
        <v>0</v>
      </c>
      <c r="K306" s="189"/>
      <c r="L306" s="194"/>
      <c r="M306" s="195"/>
      <c r="N306" s="196"/>
      <c r="O306" s="196"/>
      <c r="P306" s="197">
        <f>SUM(P307:P308)</f>
        <v>0</v>
      </c>
      <c r="Q306" s="196"/>
      <c r="R306" s="197">
        <f>SUM(R307:R308)</f>
        <v>3.0000000000000003E-4</v>
      </c>
      <c r="S306" s="196"/>
      <c r="T306" s="198">
        <f>SUM(T307:T308)</f>
        <v>0</v>
      </c>
      <c r="AR306" s="199" t="s">
        <v>88</v>
      </c>
      <c r="AT306" s="200" t="s">
        <v>77</v>
      </c>
      <c r="AU306" s="200" t="s">
        <v>86</v>
      </c>
      <c r="AY306" s="199" t="s">
        <v>164</v>
      </c>
      <c r="BK306" s="201">
        <f>SUM(BK307:BK308)</f>
        <v>0</v>
      </c>
    </row>
    <row r="307" spans="1:65" s="2" customFormat="1" ht="24" customHeight="1">
      <c r="A307" s="35"/>
      <c r="B307" s="36"/>
      <c r="C307" s="204" t="s">
        <v>890</v>
      </c>
      <c r="D307" s="204" t="s">
        <v>166</v>
      </c>
      <c r="E307" s="205" t="s">
        <v>1861</v>
      </c>
      <c r="F307" s="206" t="s">
        <v>1862</v>
      </c>
      <c r="G307" s="207" t="s">
        <v>262</v>
      </c>
      <c r="H307" s="208">
        <v>10</v>
      </c>
      <c r="I307" s="209"/>
      <c r="J307" s="210">
        <f>ROUND(I307*H307,2)</f>
        <v>0</v>
      </c>
      <c r="K307" s="206" t="s">
        <v>170</v>
      </c>
      <c r="L307" s="40"/>
      <c r="M307" s="211" t="s">
        <v>1</v>
      </c>
      <c r="N307" s="212" t="s">
        <v>43</v>
      </c>
      <c r="O307" s="72"/>
      <c r="P307" s="213">
        <f>O307*H307</f>
        <v>0</v>
      </c>
      <c r="Q307" s="213">
        <v>3.0000000000000001E-5</v>
      </c>
      <c r="R307" s="213">
        <f>Q307*H307</f>
        <v>3.0000000000000003E-4</v>
      </c>
      <c r="S307" s="213">
        <v>0</v>
      </c>
      <c r="T307" s="214">
        <f>S307*H307</f>
        <v>0</v>
      </c>
      <c r="U307" s="35"/>
      <c r="V307" s="35"/>
      <c r="W307" s="35"/>
      <c r="X307" s="35"/>
      <c r="Y307" s="35"/>
      <c r="Z307" s="35"/>
      <c r="AA307" s="35"/>
      <c r="AB307" s="35"/>
      <c r="AC307" s="35"/>
      <c r="AD307" s="35"/>
      <c r="AE307" s="35"/>
      <c r="AR307" s="215" t="s">
        <v>269</v>
      </c>
      <c r="AT307" s="215" t="s">
        <v>166</v>
      </c>
      <c r="AU307" s="215" t="s">
        <v>88</v>
      </c>
      <c r="AY307" s="18" t="s">
        <v>164</v>
      </c>
      <c r="BE307" s="216">
        <f>IF(N307="základní",J307,0)</f>
        <v>0</v>
      </c>
      <c r="BF307" s="216">
        <f>IF(N307="snížená",J307,0)</f>
        <v>0</v>
      </c>
      <c r="BG307" s="216">
        <f>IF(N307="zákl. přenesená",J307,0)</f>
        <v>0</v>
      </c>
      <c r="BH307" s="216">
        <f>IF(N307="sníž. přenesená",J307,0)</f>
        <v>0</v>
      </c>
      <c r="BI307" s="216">
        <f>IF(N307="nulová",J307,0)</f>
        <v>0</v>
      </c>
      <c r="BJ307" s="18" t="s">
        <v>86</v>
      </c>
      <c r="BK307" s="216">
        <f>ROUND(I307*H307,2)</f>
        <v>0</v>
      </c>
      <c r="BL307" s="18" t="s">
        <v>269</v>
      </c>
      <c r="BM307" s="215" t="s">
        <v>1863</v>
      </c>
    </row>
    <row r="308" spans="1:65" s="2" customFormat="1" ht="39">
      <c r="A308" s="35"/>
      <c r="B308" s="36"/>
      <c r="C308" s="37"/>
      <c r="D308" s="217" t="s">
        <v>173</v>
      </c>
      <c r="E308" s="37"/>
      <c r="F308" s="218" t="s">
        <v>1864</v>
      </c>
      <c r="G308" s="37"/>
      <c r="H308" s="37"/>
      <c r="I308" s="116"/>
      <c r="J308" s="37"/>
      <c r="K308" s="37"/>
      <c r="L308" s="40"/>
      <c r="M308" s="278"/>
      <c r="N308" s="279"/>
      <c r="O308" s="280"/>
      <c r="P308" s="280"/>
      <c r="Q308" s="280"/>
      <c r="R308" s="280"/>
      <c r="S308" s="280"/>
      <c r="T308" s="281"/>
      <c r="U308" s="35"/>
      <c r="V308" s="35"/>
      <c r="W308" s="35"/>
      <c r="X308" s="35"/>
      <c r="Y308" s="35"/>
      <c r="Z308" s="35"/>
      <c r="AA308" s="35"/>
      <c r="AB308" s="35"/>
      <c r="AC308" s="35"/>
      <c r="AD308" s="35"/>
      <c r="AE308" s="35"/>
      <c r="AT308" s="18" t="s">
        <v>173</v>
      </c>
      <c r="AU308" s="18" t="s">
        <v>88</v>
      </c>
    </row>
    <row r="309" spans="1:65" s="2" customFormat="1" ht="6.95" customHeight="1">
      <c r="A309" s="35"/>
      <c r="B309" s="55"/>
      <c r="C309" s="56"/>
      <c r="D309" s="56"/>
      <c r="E309" s="56"/>
      <c r="F309" s="56"/>
      <c r="G309" s="56"/>
      <c r="H309" s="56"/>
      <c r="I309" s="153"/>
      <c r="J309" s="56"/>
      <c r="K309" s="56"/>
      <c r="L309" s="40"/>
      <c r="M309" s="35"/>
      <c r="O309" s="35"/>
      <c r="P309" s="35"/>
      <c r="Q309" s="35"/>
      <c r="R309" s="35"/>
      <c r="S309" s="35"/>
      <c r="T309" s="35"/>
      <c r="U309" s="35"/>
      <c r="V309" s="35"/>
      <c r="W309" s="35"/>
      <c r="X309" s="35"/>
      <c r="Y309" s="35"/>
      <c r="Z309" s="35"/>
      <c r="AA309" s="35"/>
      <c r="AB309" s="35"/>
      <c r="AC309" s="35"/>
      <c r="AD309" s="35"/>
      <c r="AE309" s="35"/>
    </row>
  </sheetData>
  <sheetProtection algorithmName="SHA-512" hashValue="MiM+Z/Rg1KkPkmqAp+4q7AEYCNLuHouimqKkP0RA8p3uh3hW/tL/UXJFqO7VebP+Qb7exyDrz6OjnE8eBr0YvA==" saltValue="GJGrbcnwbncXTakFU2cpXY+v7SNmJ8Pe0AZTArOiWqfsTA5/lLm/bjrOXzcc9a8xn9T9WUTODvHLRp1gIetURw==" spinCount="100000" sheet="1" objects="1" scenarios="1" formatColumns="0" formatRows="0" autoFilter="0"/>
  <autoFilter ref="C124:K308"/>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31"/>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94</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1865</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ROUND(J123,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ROUND((SUM(BE123:BE230)),  2)</f>
        <v>0</v>
      </c>
      <c r="G33" s="35"/>
      <c r="H33" s="35"/>
      <c r="I33" s="132">
        <v>0.21</v>
      </c>
      <c r="J33" s="131">
        <f>ROUND(((SUM(BE123:BE230))*I33),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ROUND((SUM(BF123:BF230)),  2)</f>
        <v>0</v>
      </c>
      <c r="G34" s="35"/>
      <c r="H34" s="35"/>
      <c r="I34" s="132">
        <v>0.15</v>
      </c>
      <c r="J34" s="131">
        <f>ROUND(((SUM(BF123:BF230))*I34),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ROUND((SUM(BG123:BG230)),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ROUND((SUM(BH123:BH230)),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ROUND((SUM(BI123:BI230)),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VYT - Vytápění</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J123</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135</v>
      </c>
      <c r="E97" s="165"/>
      <c r="F97" s="165"/>
      <c r="G97" s="165"/>
      <c r="H97" s="165"/>
      <c r="I97" s="166"/>
      <c r="J97" s="167">
        <f>J124</f>
        <v>0</v>
      </c>
      <c r="K97" s="163"/>
      <c r="L97" s="168"/>
    </row>
    <row r="98" spans="1:31" s="10" customFormat="1" ht="19.899999999999999" customHeight="1">
      <c r="B98" s="169"/>
      <c r="C98" s="170"/>
      <c r="D98" s="171" t="s">
        <v>138</v>
      </c>
      <c r="E98" s="172"/>
      <c r="F98" s="172"/>
      <c r="G98" s="172"/>
      <c r="H98" s="172"/>
      <c r="I98" s="173"/>
      <c r="J98" s="174">
        <f>J125</f>
        <v>0</v>
      </c>
      <c r="K98" s="170"/>
      <c r="L98" s="175"/>
    </row>
    <row r="99" spans="1:31" s="10" customFormat="1" ht="19.899999999999999" customHeight="1">
      <c r="B99" s="169"/>
      <c r="C99" s="170"/>
      <c r="D99" s="171" t="s">
        <v>1866</v>
      </c>
      <c r="E99" s="172"/>
      <c r="F99" s="172"/>
      <c r="G99" s="172"/>
      <c r="H99" s="172"/>
      <c r="I99" s="173"/>
      <c r="J99" s="174">
        <f>J143</f>
        <v>0</v>
      </c>
      <c r="K99" s="170"/>
      <c r="L99" s="175"/>
    </row>
    <row r="100" spans="1:31" s="10" customFormat="1" ht="19.899999999999999" customHeight="1">
      <c r="B100" s="169"/>
      <c r="C100" s="170"/>
      <c r="D100" s="171" t="s">
        <v>1867</v>
      </c>
      <c r="E100" s="172"/>
      <c r="F100" s="172"/>
      <c r="G100" s="172"/>
      <c r="H100" s="172"/>
      <c r="I100" s="173"/>
      <c r="J100" s="174">
        <f>J156</f>
        <v>0</v>
      </c>
      <c r="K100" s="170"/>
      <c r="L100" s="175"/>
    </row>
    <row r="101" spans="1:31" s="10" customFormat="1" ht="19.899999999999999" customHeight="1">
      <c r="B101" s="169"/>
      <c r="C101" s="170"/>
      <c r="D101" s="171" t="s">
        <v>1868</v>
      </c>
      <c r="E101" s="172"/>
      <c r="F101" s="172"/>
      <c r="G101" s="172"/>
      <c r="H101" s="172"/>
      <c r="I101" s="173"/>
      <c r="J101" s="174">
        <f>J176</f>
        <v>0</v>
      </c>
      <c r="K101" s="170"/>
      <c r="L101" s="175"/>
    </row>
    <row r="102" spans="1:31" s="10" customFormat="1" ht="19.899999999999999" customHeight="1">
      <c r="B102" s="169"/>
      <c r="C102" s="170"/>
      <c r="D102" s="171" t="s">
        <v>1869</v>
      </c>
      <c r="E102" s="172"/>
      <c r="F102" s="172"/>
      <c r="G102" s="172"/>
      <c r="H102" s="172"/>
      <c r="I102" s="173"/>
      <c r="J102" s="174">
        <f>J203</f>
        <v>0</v>
      </c>
      <c r="K102" s="170"/>
      <c r="L102" s="175"/>
    </row>
    <row r="103" spans="1:31" s="10" customFormat="1" ht="19.899999999999999" customHeight="1">
      <c r="B103" s="169"/>
      <c r="C103" s="170"/>
      <c r="D103" s="171" t="s">
        <v>1870</v>
      </c>
      <c r="E103" s="172"/>
      <c r="F103" s="172"/>
      <c r="G103" s="172"/>
      <c r="H103" s="172"/>
      <c r="I103" s="173"/>
      <c r="J103" s="174">
        <f>J226</f>
        <v>0</v>
      </c>
      <c r="K103" s="170"/>
      <c r="L103" s="175"/>
    </row>
    <row r="104" spans="1:31" s="2" customFormat="1" ht="21.75" customHeight="1">
      <c r="A104" s="35"/>
      <c r="B104" s="36"/>
      <c r="C104" s="37"/>
      <c r="D104" s="37"/>
      <c r="E104" s="37"/>
      <c r="F104" s="37"/>
      <c r="G104" s="37"/>
      <c r="H104" s="37"/>
      <c r="I104" s="116"/>
      <c r="J104" s="37"/>
      <c r="K104" s="37"/>
      <c r="L104" s="52"/>
      <c r="S104" s="35"/>
      <c r="T104" s="35"/>
      <c r="U104" s="35"/>
      <c r="V104" s="35"/>
      <c r="W104" s="35"/>
      <c r="X104" s="35"/>
      <c r="Y104" s="35"/>
      <c r="Z104" s="35"/>
      <c r="AA104" s="35"/>
      <c r="AB104" s="35"/>
      <c r="AC104" s="35"/>
      <c r="AD104" s="35"/>
      <c r="AE104" s="35"/>
    </row>
    <row r="105" spans="1:31" s="2" customFormat="1" ht="6.95" customHeight="1">
      <c r="A105" s="35"/>
      <c r="B105" s="55"/>
      <c r="C105" s="56"/>
      <c r="D105" s="56"/>
      <c r="E105" s="56"/>
      <c r="F105" s="56"/>
      <c r="G105" s="56"/>
      <c r="H105" s="56"/>
      <c r="I105" s="153"/>
      <c r="J105" s="56"/>
      <c r="K105" s="56"/>
      <c r="L105" s="52"/>
      <c r="S105" s="35"/>
      <c r="T105" s="35"/>
      <c r="U105" s="35"/>
      <c r="V105" s="35"/>
      <c r="W105" s="35"/>
      <c r="X105" s="35"/>
      <c r="Y105" s="35"/>
      <c r="Z105" s="35"/>
      <c r="AA105" s="35"/>
      <c r="AB105" s="35"/>
      <c r="AC105" s="35"/>
      <c r="AD105" s="35"/>
      <c r="AE105" s="35"/>
    </row>
    <row r="109" spans="1:31" s="2" customFormat="1" ht="6.95" customHeight="1">
      <c r="A109" s="35"/>
      <c r="B109" s="57"/>
      <c r="C109" s="58"/>
      <c r="D109" s="58"/>
      <c r="E109" s="58"/>
      <c r="F109" s="58"/>
      <c r="G109" s="58"/>
      <c r="H109" s="58"/>
      <c r="I109" s="156"/>
      <c r="J109" s="58"/>
      <c r="K109" s="58"/>
      <c r="L109" s="52"/>
      <c r="S109" s="35"/>
      <c r="T109" s="35"/>
      <c r="U109" s="35"/>
      <c r="V109" s="35"/>
      <c r="W109" s="35"/>
      <c r="X109" s="35"/>
      <c r="Y109" s="35"/>
      <c r="Z109" s="35"/>
      <c r="AA109" s="35"/>
      <c r="AB109" s="35"/>
      <c r="AC109" s="35"/>
      <c r="AD109" s="35"/>
      <c r="AE109" s="35"/>
    </row>
    <row r="110" spans="1:31" s="2" customFormat="1" ht="24.95" customHeight="1">
      <c r="A110" s="35"/>
      <c r="B110" s="36"/>
      <c r="C110" s="24" t="s">
        <v>149</v>
      </c>
      <c r="D110" s="37"/>
      <c r="E110" s="37"/>
      <c r="F110" s="37"/>
      <c r="G110" s="37"/>
      <c r="H110" s="37"/>
      <c r="I110" s="116"/>
      <c r="J110" s="37"/>
      <c r="K110" s="37"/>
      <c r="L110" s="52"/>
      <c r="S110" s="35"/>
      <c r="T110" s="35"/>
      <c r="U110" s="35"/>
      <c r="V110" s="35"/>
      <c r="W110" s="35"/>
      <c r="X110" s="35"/>
      <c r="Y110" s="35"/>
      <c r="Z110" s="35"/>
      <c r="AA110" s="35"/>
      <c r="AB110" s="35"/>
      <c r="AC110" s="35"/>
      <c r="AD110" s="35"/>
      <c r="AE110" s="35"/>
    </row>
    <row r="111" spans="1:31" s="2" customFormat="1" ht="6.95" customHeight="1">
      <c r="A111" s="35"/>
      <c r="B111" s="36"/>
      <c r="C111" s="37"/>
      <c r="D111" s="37"/>
      <c r="E111" s="37"/>
      <c r="F111" s="37"/>
      <c r="G111" s="37"/>
      <c r="H111" s="37"/>
      <c r="I111" s="116"/>
      <c r="J111" s="37"/>
      <c r="K111" s="37"/>
      <c r="L111" s="52"/>
      <c r="S111" s="35"/>
      <c r="T111" s="35"/>
      <c r="U111" s="35"/>
      <c r="V111" s="35"/>
      <c r="W111" s="35"/>
      <c r="X111" s="35"/>
      <c r="Y111" s="35"/>
      <c r="Z111" s="35"/>
      <c r="AA111" s="35"/>
      <c r="AB111" s="35"/>
      <c r="AC111" s="35"/>
      <c r="AD111" s="35"/>
      <c r="AE111" s="35"/>
    </row>
    <row r="112" spans="1:31" s="2" customFormat="1" ht="12" customHeight="1">
      <c r="A112" s="35"/>
      <c r="B112" s="36"/>
      <c r="C112" s="30" t="s">
        <v>16</v>
      </c>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25.5" customHeight="1">
      <c r="A113" s="35"/>
      <c r="B113" s="36"/>
      <c r="C113" s="37"/>
      <c r="D113" s="37"/>
      <c r="E113" s="338" t="str">
        <f>E7</f>
        <v>Výstavba veř.soc. zařízení nap.č.st. 856/7 vč. přípojek na p.p.č. 5327/1 a 1538/3, Klínovec, k.ú. Jáchymov</v>
      </c>
      <c r="F113" s="339"/>
      <c r="G113" s="339"/>
      <c r="H113" s="339"/>
      <c r="I113" s="116"/>
      <c r="J113" s="37"/>
      <c r="K113" s="37"/>
      <c r="L113" s="52"/>
      <c r="S113" s="35"/>
      <c r="T113" s="35"/>
      <c r="U113" s="35"/>
      <c r="V113" s="35"/>
      <c r="W113" s="35"/>
      <c r="X113" s="35"/>
      <c r="Y113" s="35"/>
      <c r="Z113" s="35"/>
      <c r="AA113" s="35"/>
      <c r="AB113" s="35"/>
      <c r="AC113" s="35"/>
      <c r="AD113" s="35"/>
      <c r="AE113" s="35"/>
    </row>
    <row r="114" spans="1:65" s="2" customFormat="1" ht="12" customHeight="1">
      <c r="A114" s="35"/>
      <c r="B114" s="36"/>
      <c r="C114" s="30" t="s">
        <v>120</v>
      </c>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16.5" customHeight="1">
      <c r="A115" s="35"/>
      <c r="B115" s="36"/>
      <c r="C115" s="37"/>
      <c r="D115" s="37"/>
      <c r="E115" s="310" t="str">
        <f>E9</f>
        <v>VYT - Vytápění</v>
      </c>
      <c r="F115" s="340"/>
      <c r="G115" s="340"/>
      <c r="H115" s="340"/>
      <c r="I115" s="116"/>
      <c r="J115" s="37"/>
      <c r="K115" s="37"/>
      <c r="L115" s="52"/>
      <c r="S115" s="35"/>
      <c r="T115" s="35"/>
      <c r="U115" s="35"/>
      <c r="V115" s="35"/>
      <c r="W115" s="35"/>
      <c r="X115" s="35"/>
      <c r="Y115" s="35"/>
      <c r="Z115" s="35"/>
      <c r="AA115" s="35"/>
      <c r="AB115" s="35"/>
      <c r="AC115" s="35"/>
      <c r="AD115" s="35"/>
      <c r="AE115" s="35"/>
    </row>
    <row r="116" spans="1:65" s="2" customFormat="1" ht="6.95" customHeight="1">
      <c r="A116" s="35"/>
      <c r="B116" s="36"/>
      <c r="C116" s="37"/>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2" customFormat="1" ht="12" customHeight="1">
      <c r="A117" s="35"/>
      <c r="B117" s="36"/>
      <c r="C117" s="30" t="s">
        <v>20</v>
      </c>
      <c r="D117" s="37"/>
      <c r="E117" s="37"/>
      <c r="F117" s="28" t="str">
        <f>F12</f>
        <v>Klínovec</v>
      </c>
      <c r="G117" s="37"/>
      <c r="H117" s="37"/>
      <c r="I117" s="118" t="s">
        <v>22</v>
      </c>
      <c r="J117" s="67" t="str">
        <f>IF(J12="","",J12)</f>
        <v>25. 11. 2019</v>
      </c>
      <c r="K117" s="37"/>
      <c r="L117" s="52"/>
      <c r="S117" s="35"/>
      <c r="T117" s="35"/>
      <c r="U117" s="35"/>
      <c r="V117" s="35"/>
      <c r="W117" s="35"/>
      <c r="X117" s="35"/>
      <c r="Y117" s="35"/>
      <c r="Z117" s="35"/>
      <c r="AA117" s="35"/>
      <c r="AB117" s="35"/>
      <c r="AC117" s="35"/>
      <c r="AD117" s="35"/>
      <c r="AE117" s="35"/>
    </row>
    <row r="118" spans="1:65" s="2" customFormat="1" ht="6.95" customHeight="1">
      <c r="A118" s="35"/>
      <c r="B118" s="36"/>
      <c r="C118" s="37"/>
      <c r="D118" s="37"/>
      <c r="E118" s="37"/>
      <c r="F118" s="37"/>
      <c r="G118" s="37"/>
      <c r="H118" s="37"/>
      <c r="I118" s="116"/>
      <c r="J118" s="37"/>
      <c r="K118" s="37"/>
      <c r="L118" s="52"/>
      <c r="S118" s="35"/>
      <c r="T118" s="35"/>
      <c r="U118" s="35"/>
      <c r="V118" s="35"/>
      <c r="W118" s="35"/>
      <c r="X118" s="35"/>
      <c r="Y118" s="35"/>
      <c r="Z118" s="35"/>
      <c r="AA118" s="35"/>
      <c r="AB118" s="35"/>
      <c r="AC118" s="35"/>
      <c r="AD118" s="35"/>
      <c r="AE118" s="35"/>
    </row>
    <row r="119" spans="1:65" s="2" customFormat="1" ht="27.95" customHeight="1">
      <c r="A119" s="35"/>
      <c r="B119" s="36"/>
      <c r="C119" s="30" t="s">
        <v>24</v>
      </c>
      <c r="D119" s="37"/>
      <c r="E119" s="37"/>
      <c r="F119" s="28" t="str">
        <f>E15</f>
        <v>Město Boží Dar</v>
      </c>
      <c r="G119" s="37"/>
      <c r="H119" s="37"/>
      <c r="I119" s="118" t="s">
        <v>30</v>
      </c>
      <c r="J119" s="33" t="str">
        <f>E21</f>
        <v>Jurica a.s. - Ateliér Sokolov</v>
      </c>
      <c r="K119" s="37"/>
      <c r="L119" s="52"/>
      <c r="S119" s="35"/>
      <c r="T119" s="35"/>
      <c r="U119" s="35"/>
      <c r="V119" s="35"/>
      <c r="W119" s="35"/>
      <c r="X119" s="35"/>
      <c r="Y119" s="35"/>
      <c r="Z119" s="35"/>
      <c r="AA119" s="35"/>
      <c r="AB119" s="35"/>
      <c r="AC119" s="35"/>
      <c r="AD119" s="35"/>
      <c r="AE119" s="35"/>
    </row>
    <row r="120" spans="1:65" s="2" customFormat="1" ht="15.2" customHeight="1">
      <c r="A120" s="35"/>
      <c r="B120" s="36"/>
      <c r="C120" s="30" t="s">
        <v>28</v>
      </c>
      <c r="D120" s="37"/>
      <c r="E120" s="37"/>
      <c r="F120" s="28" t="str">
        <f>IF(E18="","",E18)</f>
        <v>Vyplň údaj</v>
      </c>
      <c r="G120" s="37"/>
      <c r="H120" s="37"/>
      <c r="I120" s="118" t="s">
        <v>34</v>
      </c>
      <c r="J120" s="33" t="str">
        <f>E24</f>
        <v>Eva Marková</v>
      </c>
      <c r="K120" s="37"/>
      <c r="L120" s="52"/>
      <c r="S120" s="35"/>
      <c r="T120" s="35"/>
      <c r="U120" s="35"/>
      <c r="V120" s="35"/>
      <c r="W120" s="35"/>
      <c r="X120" s="35"/>
      <c r="Y120" s="35"/>
      <c r="Z120" s="35"/>
      <c r="AA120" s="35"/>
      <c r="AB120" s="35"/>
      <c r="AC120" s="35"/>
      <c r="AD120" s="35"/>
      <c r="AE120" s="35"/>
    </row>
    <row r="121" spans="1:65" s="2" customFormat="1" ht="10.35" customHeight="1">
      <c r="A121" s="35"/>
      <c r="B121" s="36"/>
      <c r="C121" s="37"/>
      <c r="D121" s="37"/>
      <c r="E121" s="37"/>
      <c r="F121" s="37"/>
      <c r="G121" s="37"/>
      <c r="H121" s="37"/>
      <c r="I121" s="116"/>
      <c r="J121" s="37"/>
      <c r="K121" s="37"/>
      <c r="L121" s="52"/>
      <c r="S121" s="35"/>
      <c r="T121" s="35"/>
      <c r="U121" s="35"/>
      <c r="V121" s="35"/>
      <c r="W121" s="35"/>
      <c r="X121" s="35"/>
      <c r="Y121" s="35"/>
      <c r="Z121" s="35"/>
      <c r="AA121" s="35"/>
      <c r="AB121" s="35"/>
      <c r="AC121" s="35"/>
      <c r="AD121" s="35"/>
      <c r="AE121" s="35"/>
    </row>
    <row r="122" spans="1:65" s="11" customFormat="1" ht="29.25" customHeight="1">
      <c r="A122" s="176"/>
      <c r="B122" s="177"/>
      <c r="C122" s="178" t="s">
        <v>150</v>
      </c>
      <c r="D122" s="179" t="s">
        <v>63</v>
      </c>
      <c r="E122" s="179" t="s">
        <v>59</v>
      </c>
      <c r="F122" s="179" t="s">
        <v>60</v>
      </c>
      <c r="G122" s="179" t="s">
        <v>151</v>
      </c>
      <c r="H122" s="179" t="s">
        <v>152</v>
      </c>
      <c r="I122" s="180" t="s">
        <v>153</v>
      </c>
      <c r="J122" s="179" t="s">
        <v>124</v>
      </c>
      <c r="K122" s="181" t="s">
        <v>154</v>
      </c>
      <c r="L122" s="182"/>
      <c r="M122" s="76" t="s">
        <v>1</v>
      </c>
      <c r="N122" s="77" t="s">
        <v>42</v>
      </c>
      <c r="O122" s="77" t="s">
        <v>155</v>
      </c>
      <c r="P122" s="77" t="s">
        <v>156</v>
      </c>
      <c r="Q122" s="77" t="s">
        <v>157</v>
      </c>
      <c r="R122" s="77" t="s">
        <v>158</v>
      </c>
      <c r="S122" s="77" t="s">
        <v>159</v>
      </c>
      <c r="T122" s="78" t="s">
        <v>160</v>
      </c>
      <c r="U122" s="176"/>
      <c r="V122" s="176"/>
      <c r="W122" s="176"/>
      <c r="X122" s="176"/>
      <c r="Y122" s="176"/>
      <c r="Z122" s="176"/>
      <c r="AA122" s="176"/>
      <c r="AB122" s="176"/>
      <c r="AC122" s="176"/>
      <c r="AD122" s="176"/>
      <c r="AE122" s="176"/>
    </row>
    <row r="123" spans="1:65" s="2" customFormat="1" ht="22.9" customHeight="1">
      <c r="A123" s="35"/>
      <c r="B123" s="36"/>
      <c r="C123" s="83" t="s">
        <v>161</v>
      </c>
      <c r="D123" s="37"/>
      <c r="E123" s="37"/>
      <c r="F123" s="37"/>
      <c r="G123" s="37"/>
      <c r="H123" s="37"/>
      <c r="I123" s="116"/>
      <c r="J123" s="183">
        <f>BK123</f>
        <v>0</v>
      </c>
      <c r="K123" s="37"/>
      <c r="L123" s="40"/>
      <c r="M123" s="79"/>
      <c r="N123" s="184"/>
      <c r="O123" s="80"/>
      <c r="P123" s="185">
        <f>P124</f>
        <v>0</v>
      </c>
      <c r="Q123" s="80"/>
      <c r="R123" s="185">
        <f>R124</f>
        <v>0.9064660000000001</v>
      </c>
      <c r="S123" s="80"/>
      <c r="T123" s="186">
        <f>T124</f>
        <v>0</v>
      </c>
      <c r="U123" s="35"/>
      <c r="V123" s="35"/>
      <c r="W123" s="35"/>
      <c r="X123" s="35"/>
      <c r="Y123" s="35"/>
      <c r="Z123" s="35"/>
      <c r="AA123" s="35"/>
      <c r="AB123" s="35"/>
      <c r="AC123" s="35"/>
      <c r="AD123" s="35"/>
      <c r="AE123" s="35"/>
      <c r="AT123" s="18" t="s">
        <v>77</v>
      </c>
      <c r="AU123" s="18" t="s">
        <v>126</v>
      </c>
      <c r="BK123" s="187">
        <f>BK124</f>
        <v>0</v>
      </c>
    </row>
    <row r="124" spans="1:65" s="12" customFormat="1" ht="25.9" customHeight="1">
      <c r="B124" s="188"/>
      <c r="C124" s="189"/>
      <c r="D124" s="190" t="s">
        <v>77</v>
      </c>
      <c r="E124" s="191" t="s">
        <v>643</v>
      </c>
      <c r="F124" s="191" t="s">
        <v>644</v>
      </c>
      <c r="G124" s="189"/>
      <c r="H124" s="189"/>
      <c r="I124" s="192"/>
      <c r="J124" s="193">
        <f>BK124</f>
        <v>0</v>
      </c>
      <c r="K124" s="189"/>
      <c r="L124" s="194"/>
      <c r="M124" s="195"/>
      <c r="N124" s="196"/>
      <c r="O124" s="196"/>
      <c r="P124" s="197">
        <f>P125+P143+P156+P176+P203+P226</f>
        <v>0</v>
      </c>
      <c r="Q124" s="196"/>
      <c r="R124" s="197">
        <f>R125+R143+R156+R176+R203+R226</f>
        <v>0.9064660000000001</v>
      </c>
      <c r="S124" s="196"/>
      <c r="T124" s="198">
        <f>T125+T143+T156+T176+T203+T226</f>
        <v>0</v>
      </c>
      <c r="AR124" s="199" t="s">
        <v>88</v>
      </c>
      <c r="AT124" s="200" t="s">
        <v>77</v>
      </c>
      <c r="AU124" s="200" t="s">
        <v>78</v>
      </c>
      <c r="AY124" s="199" t="s">
        <v>164</v>
      </c>
      <c r="BK124" s="201">
        <f>BK125+BK143+BK156+BK176+BK203+BK226</f>
        <v>0</v>
      </c>
    </row>
    <row r="125" spans="1:65" s="12" customFormat="1" ht="22.9" customHeight="1">
      <c r="B125" s="188"/>
      <c r="C125" s="189"/>
      <c r="D125" s="190" t="s">
        <v>77</v>
      </c>
      <c r="E125" s="202" t="s">
        <v>730</v>
      </c>
      <c r="F125" s="202" t="s">
        <v>731</v>
      </c>
      <c r="G125" s="189"/>
      <c r="H125" s="189"/>
      <c r="I125" s="192"/>
      <c r="J125" s="203">
        <f>BK125</f>
        <v>0</v>
      </c>
      <c r="K125" s="189"/>
      <c r="L125" s="194"/>
      <c r="M125" s="195"/>
      <c r="N125" s="196"/>
      <c r="O125" s="196"/>
      <c r="P125" s="197">
        <f>SUM(P126:P142)</f>
        <v>0</v>
      </c>
      <c r="Q125" s="196"/>
      <c r="R125" s="197">
        <f>SUM(R126:R142)</f>
        <v>1.917E-2</v>
      </c>
      <c r="S125" s="196"/>
      <c r="T125" s="198">
        <f>SUM(T126:T142)</f>
        <v>0</v>
      </c>
      <c r="AR125" s="199" t="s">
        <v>88</v>
      </c>
      <c r="AT125" s="200" t="s">
        <v>77</v>
      </c>
      <c r="AU125" s="200" t="s">
        <v>86</v>
      </c>
      <c r="AY125" s="199" t="s">
        <v>164</v>
      </c>
      <c r="BK125" s="201">
        <f>SUM(BK126:BK142)</f>
        <v>0</v>
      </c>
    </row>
    <row r="126" spans="1:65" s="2" customFormat="1" ht="36" customHeight="1">
      <c r="A126" s="35"/>
      <c r="B126" s="36"/>
      <c r="C126" s="204" t="s">
        <v>86</v>
      </c>
      <c r="D126" s="204" t="s">
        <v>166</v>
      </c>
      <c r="E126" s="205" t="s">
        <v>1871</v>
      </c>
      <c r="F126" s="206" t="s">
        <v>1872</v>
      </c>
      <c r="G126" s="207" t="s">
        <v>262</v>
      </c>
      <c r="H126" s="208">
        <v>165</v>
      </c>
      <c r="I126" s="209"/>
      <c r="J126" s="210">
        <f>ROUND(I126*H126,2)</f>
        <v>0</v>
      </c>
      <c r="K126" s="206" t="s">
        <v>170</v>
      </c>
      <c r="L126" s="40"/>
      <c r="M126" s="211" t="s">
        <v>1</v>
      </c>
      <c r="N126" s="212" t="s">
        <v>43</v>
      </c>
      <c r="O126" s="72"/>
      <c r="P126" s="213">
        <f>O126*H126</f>
        <v>0</v>
      </c>
      <c r="Q126" s="213">
        <v>0</v>
      </c>
      <c r="R126" s="213">
        <f>Q126*H126</f>
        <v>0</v>
      </c>
      <c r="S126" s="213">
        <v>0</v>
      </c>
      <c r="T126" s="214">
        <f>S126*H126</f>
        <v>0</v>
      </c>
      <c r="U126" s="35"/>
      <c r="V126" s="35"/>
      <c r="W126" s="35"/>
      <c r="X126" s="35"/>
      <c r="Y126" s="35"/>
      <c r="Z126" s="35"/>
      <c r="AA126" s="35"/>
      <c r="AB126" s="35"/>
      <c r="AC126" s="35"/>
      <c r="AD126" s="35"/>
      <c r="AE126" s="35"/>
      <c r="AR126" s="215" t="s">
        <v>269</v>
      </c>
      <c r="AT126" s="215" t="s">
        <v>166</v>
      </c>
      <c r="AU126" s="215" t="s">
        <v>88</v>
      </c>
      <c r="AY126" s="18" t="s">
        <v>164</v>
      </c>
      <c r="BE126" s="216">
        <f>IF(N126="základní",J126,0)</f>
        <v>0</v>
      </c>
      <c r="BF126" s="216">
        <f>IF(N126="snížená",J126,0)</f>
        <v>0</v>
      </c>
      <c r="BG126" s="216">
        <f>IF(N126="zákl. přenesená",J126,0)</f>
        <v>0</v>
      </c>
      <c r="BH126" s="216">
        <f>IF(N126="sníž. přenesená",J126,0)</f>
        <v>0</v>
      </c>
      <c r="BI126" s="216">
        <f>IF(N126="nulová",J126,0)</f>
        <v>0</v>
      </c>
      <c r="BJ126" s="18" t="s">
        <v>86</v>
      </c>
      <c r="BK126" s="216">
        <f>ROUND(I126*H126,2)</f>
        <v>0</v>
      </c>
      <c r="BL126" s="18" t="s">
        <v>269</v>
      </c>
      <c r="BM126" s="215" t="s">
        <v>1873</v>
      </c>
    </row>
    <row r="127" spans="1:65" s="2" customFormat="1" ht="97.5">
      <c r="A127" s="35"/>
      <c r="B127" s="36"/>
      <c r="C127" s="37"/>
      <c r="D127" s="217" t="s">
        <v>173</v>
      </c>
      <c r="E127" s="37"/>
      <c r="F127" s="218" t="s">
        <v>1483</v>
      </c>
      <c r="G127" s="37"/>
      <c r="H127" s="37"/>
      <c r="I127" s="116"/>
      <c r="J127" s="37"/>
      <c r="K127" s="37"/>
      <c r="L127" s="40"/>
      <c r="M127" s="219"/>
      <c r="N127" s="220"/>
      <c r="O127" s="72"/>
      <c r="P127" s="72"/>
      <c r="Q127" s="72"/>
      <c r="R127" s="72"/>
      <c r="S127" s="72"/>
      <c r="T127" s="73"/>
      <c r="U127" s="35"/>
      <c r="V127" s="35"/>
      <c r="W127" s="35"/>
      <c r="X127" s="35"/>
      <c r="Y127" s="35"/>
      <c r="Z127" s="35"/>
      <c r="AA127" s="35"/>
      <c r="AB127" s="35"/>
      <c r="AC127" s="35"/>
      <c r="AD127" s="35"/>
      <c r="AE127" s="35"/>
      <c r="AT127" s="18" t="s">
        <v>173</v>
      </c>
      <c r="AU127" s="18" t="s">
        <v>88</v>
      </c>
    </row>
    <row r="128" spans="1:65" s="13" customFormat="1" ht="11.25">
      <c r="B128" s="221"/>
      <c r="C128" s="222"/>
      <c r="D128" s="217" t="s">
        <v>175</v>
      </c>
      <c r="E128" s="223" t="s">
        <v>1</v>
      </c>
      <c r="F128" s="224" t="s">
        <v>1874</v>
      </c>
      <c r="G128" s="222"/>
      <c r="H128" s="225">
        <v>165</v>
      </c>
      <c r="I128" s="226"/>
      <c r="J128" s="222"/>
      <c r="K128" s="222"/>
      <c r="L128" s="227"/>
      <c r="M128" s="228"/>
      <c r="N128" s="229"/>
      <c r="O128" s="229"/>
      <c r="P128" s="229"/>
      <c r="Q128" s="229"/>
      <c r="R128" s="229"/>
      <c r="S128" s="229"/>
      <c r="T128" s="230"/>
      <c r="AT128" s="231" t="s">
        <v>175</v>
      </c>
      <c r="AU128" s="231" t="s">
        <v>88</v>
      </c>
      <c r="AV128" s="13" t="s">
        <v>88</v>
      </c>
      <c r="AW128" s="13" t="s">
        <v>33</v>
      </c>
      <c r="AX128" s="13" t="s">
        <v>86</v>
      </c>
      <c r="AY128" s="231" t="s">
        <v>164</v>
      </c>
    </row>
    <row r="129" spans="1:65" s="2" customFormat="1" ht="36" customHeight="1">
      <c r="A129" s="35"/>
      <c r="B129" s="36"/>
      <c r="C129" s="204" t="s">
        <v>88</v>
      </c>
      <c r="D129" s="204" t="s">
        <v>166</v>
      </c>
      <c r="E129" s="205" t="s">
        <v>1871</v>
      </c>
      <c r="F129" s="206" t="s">
        <v>1872</v>
      </c>
      <c r="G129" s="207" t="s">
        <v>262</v>
      </c>
      <c r="H129" s="208">
        <v>0.11899999999999999</v>
      </c>
      <c r="I129" s="209"/>
      <c r="J129" s="210">
        <f>ROUND(I129*H129,2)</f>
        <v>0</v>
      </c>
      <c r="K129" s="206" t="s">
        <v>170</v>
      </c>
      <c r="L129" s="40"/>
      <c r="M129" s="211" t="s">
        <v>1</v>
      </c>
      <c r="N129" s="212" t="s">
        <v>43</v>
      </c>
      <c r="O129" s="72"/>
      <c r="P129" s="213">
        <f>O129*H129</f>
        <v>0</v>
      </c>
      <c r="Q129" s="213">
        <v>0</v>
      </c>
      <c r="R129" s="213">
        <f>Q129*H129</f>
        <v>0</v>
      </c>
      <c r="S129" s="213">
        <v>0</v>
      </c>
      <c r="T129" s="214">
        <f>S129*H129</f>
        <v>0</v>
      </c>
      <c r="U129" s="35"/>
      <c r="V129" s="35"/>
      <c r="W129" s="35"/>
      <c r="X129" s="35"/>
      <c r="Y129" s="35"/>
      <c r="Z129" s="35"/>
      <c r="AA129" s="35"/>
      <c r="AB129" s="35"/>
      <c r="AC129" s="35"/>
      <c r="AD129" s="35"/>
      <c r="AE129" s="35"/>
      <c r="AR129" s="215" t="s">
        <v>269</v>
      </c>
      <c r="AT129" s="215" t="s">
        <v>166</v>
      </c>
      <c r="AU129" s="215" t="s">
        <v>88</v>
      </c>
      <c r="AY129" s="18" t="s">
        <v>164</v>
      </c>
      <c r="BE129" s="216">
        <f>IF(N129="základní",J129,0)</f>
        <v>0</v>
      </c>
      <c r="BF129" s="216">
        <f>IF(N129="snížená",J129,0)</f>
        <v>0</v>
      </c>
      <c r="BG129" s="216">
        <f>IF(N129="zákl. přenesená",J129,0)</f>
        <v>0</v>
      </c>
      <c r="BH129" s="216">
        <f>IF(N129="sníž. přenesená",J129,0)</f>
        <v>0</v>
      </c>
      <c r="BI129" s="216">
        <f>IF(N129="nulová",J129,0)</f>
        <v>0</v>
      </c>
      <c r="BJ129" s="18" t="s">
        <v>86</v>
      </c>
      <c r="BK129" s="216">
        <f>ROUND(I129*H129,2)</f>
        <v>0</v>
      </c>
      <c r="BL129" s="18" t="s">
        <v>269</v>
      </c>
      <c r="BM129" s="215" t="s">
        <v>1875</v>
      </c>
    </row>
    <row r="130" spans="1:65" s="2" customFormat="1" ht="97.5">
      <c r="A130" s="35"/>
      <c r="B130" s="36"/>
      <c r="C130" s="37"/>
      <c r="D130" s="217" t="s">
        <v>173</v>
      </c>
      <c r="E130" s="37"/>
      <c r="F130" s="218" t="s">
        <v>1483</v>
      </c>
      <c r="G130" s="37"/>
      <c r="H130" s="37"/>
      <c r="I130" s="116"/>
      <c r="J130" s="37"/>
      <c r="K130" s="37"/>
      <c r="L130" s="40"/>
      <c r="M130" s="219"/>
      <c r="N130" s="220"/>
      <c r="O130" s="72"/>
      <c r="P130" s="72"/>
      <c r="Q130" s="72"/>
      <c r="R130" s="72"/>
      <c r="S130" s="72"/>
      <c r="T130" s="73"/>
      <c r="U130" s="35"/>
      <c r="V130" s="35"/>
      <c r="W130" s="35"/>
      <c r="X130" s="35"/>
      <c r="Y130" s="35"/>
      <c r="Z130" s="35"/>
      <c r="AA130" s="35"/>
      <c r="AB130" s="35"/>
      <c r="AC130" s="35"/>
      <c r="AD130" s="35"/>
      <c r="AE130" s="35"/>
      <c r="AT130" s="18" t="s">
        <v>173</v>
      </c>
      <c r="AU130" s="18" t="s">
        <v>88</v>
      </c>
    </row>
    <row r="131" spans="1:65" s="2" customFormat="1" ht="24" customHeight="1">
      <c r="A131" s="35"/>
      <c r="B131" s="36"/>
      <c r="C131" s="265" t="s">
        <v>183</v>
      </c>
      <c r="D131" s="265" t="s">
        <v>420</v>
      </c>
      <c r="E131" s="266" t="s">
        <v>1876</v>
      </c>
      <c r="F131" s="267" t="s">
        <v>1877</v>
      </c>
      <c r="G131" s="268" t="s">
        <v>262</v>
      </c>
      <c r="H131" s="269">
        <v>12</v>
      </c>
      <c r="I131" s="270"/>
      <c r="J131" s="271">
        <f>ROUND(I131*H131,2)</f>
        <v>0</v>
      </c>
      <c r="K131" s="267" t="s">
        <v>170</v>
      </c>
      <c r="L131" s="272"/>
      <c r="M131" s="273" t="s">
        <v>1</v>
      </c>
      <c r="N131" s="274" t="s">
        <v>43</v>
      </c>
      <c r="O131" s="72"/>
      <c r="P131" s="213">
        <f>O131*H131</f>
        <v>0</v>
      </c>
      <c r="Q131" s="213">
        <v>6.9999999999999994E-5</v>
      </c>
      <c r="R131" s="213">
        <f>Q131*H131</f>
        <v>8.3999999999999993E-4</v>
      </c>
      <c r="S131" s="213">
        <v>0</v>
      </c>
      <c r="T131" s="214">
        <f>S131*H131</f>
        <v>0</v>
      </c>
      <c r="U131" s="35"/>
      <c r="V131" s="35"/>
      <c r="W131" s="35"/>
      <c r="X131" s="35"/>
      <c r="Y131" s="35"/>
      <c r="Z131" s="35"/>
      <c r="AA131" s="35"/>
      <c r="AB131" s="35"/>
      <c r="AC131" s="35"/>
      <c r="AD131" s="35"/>
      <c r="AE131" s="35"/>
      <c r="AR131" s="215" t="s">
        <v>381</v>
      </c>
      <c r="AT131" s="215" t="s">
        <v>420</v>
      </c>
      <c r="AU131" s="215" t="s">
        <v>88</v>
      </c>
      <c r="AY131" s="18" t="s">
        <v>164</v>
      </c>
      <c r="BE131" s="216">
        <f>IF(N131="základní",J131,0)</f>
        <v>0</v>
      </c>
      <c r="BF131" s="216">
        <f>IF(N131="snížená",J131,0)</f>
        <v>0</v>
      </c>
      <c r="BG131" s="216">
        <f>IF(N131="zákl. přenesená",J131,0)</f>
        <v>0</v>
      </c>
      <c r="BH131" s="216">
        <f>IF(N131="sníž. přenesená",J131,0)</f>
        <v>0</v>
      </c>
      <c r="BI131" s="216">
        <f>IF(N131="nulová",J131,0)</f>
        <v>0</v>
      </c>
      <c r="BJ131" s="18" t="s">
        <v>86</v>
      </c>
      <c r="BK131" s="216">
        <f>ROUND(I131*H131,2)</f>
        <v>0</v>
      </c>
      <c r="BL131" s="18" t="s">
        <v>269</v>
      </c>
      <c r="BM131" s="215" t="s">
        <v>1878</v>
      </c>
    </row>
    <row r="132" spans="1:65" s="2" customFormat="1" ht="24" customHeight="1">
      <c r="A132" s="35"/>
      <c r="B132" s="36"/>
      <c r="C132" s="265" t="s">
        <v>171</v>
      </c>
      <c r="D132" s="265" t="s">
        <v>420</v>
      </c>
      <c r="E132" s="266" t="s">
        <v>1879</v>
      </c>
      <c r="F132" s="267" t="s">
        <v>1880</v>
      </c>
      <c r="G132" s="268" t="s">
        <v>262</v>
      </c>
      <c r="H132" s="269">
        <v>7</v>
      </c>
      <c r="I132" s="270"/>
      <c r="J132" s="271">
        <f>ROUND(I132*H132,2)</f>
        <v>0</v>
      </c>
      <c r="K132" s="267" t="s">
        <v>170</v>
      </c>
      <c r="L132" s="272"/>
      <c r="M132" s="273" t="s">
        <v>1</v>
      </c>
      <c r="N132" s="274" t="s">
        <v>43</v>
      </c>
      <c r="O132" s="72"/>
      <c r="P132" s="213">
        <f>O132*H132</f>
        <v>0</v>
      </c>
      <c r="Q132" s="213">
        <v>6.9999999999999994E-5</v>
      </c>
      <c r="R132" s="213">
        <f>Q132*H132</f>
        <v>4.8999999999999998E-4</v>
      </c>
      <c r="S132" s="213">
        <v>0</v>
      </c>
      <c r="T132" s="214">
        <f>S132*H132</f>
        <v>0</v>
      </c>
      <c r="U132" s="35"/>
      <c r="V132" s="35"/>
      <c r="W132" s="35"/>
      <c r="X132" s="35"/>
      <c r="Y132" s="35"/>
      <c r="Z132" s="35"/>
      <c r="AA132" s="35"/>
      <c r="AB132" s="35"/>
      <c r="AC132" s="35"/>
      <c r="AD132" s="35"/>
      <c r="AE132" s="35"/>
      <c r="AR132" s="215" t="s">
        <v>381</v>
      </c>
      <c r="AT132" s="215" t="s">
        <v>420</v>
      </c>
      <c r="AU132" s="215" t="s">
        <v>88</v>
      </c>
      <c r="AY132" s="18" t="s">
        <v>164</v>
      </c>
      <c r="BE132" s="216">
        <f>IF(N132="základní",J132,0)</f>
        <v>0</v>
      </c>
      <c r="BF132" s="216">
        <f>IF(N132="snížená",J132,0)</f>
        <v>0</v>
      </c>
      <c r="BG132" s="216">
        <f>IF(N132="zákl. přenesená",J132,0)</f>
        <v>0</v>
      </c>
      <c r="BH132" s="216">
        <f>IF(N132="sníž. přenesená",J132,0)</f>
        <v>0</v>
      </c>
      <c r="BI132" s="216">
        <f>IF(N132="nulová",J132,0)</f>
        <v>0</v>
      </c>
      <c r="BJ132" s="18" t="s">
        <v>86</v>
      </c>
      <c r="BK132" s="216">
        <f>ROUND(I132*H132,2)</f>
        <v>0</v>
      </c>
      <c r="BL132" s="18" t="s">
        <v>269</v>
      </c>
      <c r="BM132" s="215" t="s">
        <v>1881</v>
      </c>
    </row>
    <row r="133" spans="1:65" s="13" customFormat="1" ht="11.25">
      <c r="B133" s="221"/>
      <c r="C133" s="222"/>
      <c r="D133" s="217" t="s">
        <v>175</v>
      </c>
      <c r="E133" s="223" t="s">
        <v>1</v>
      </c>
      <c r="F133" s="224" t="s">
        <v>1882</v>
      </c>
      <c r="G133" s="222"/>
      <c r="H133" s="225">
        <v>7</v>
      </c>
      <c r="I133" s="226"/>
      <c r="J133" s="222"/>
      <c r="K133" s="222"/>
      <c r="L133" s="227"/>
      <c r="M133" s="228"/>
      <c r="N133" s="229"/>
      <c r="O133" s="229"/>
      <c r="P133" s="229"/>
      <c r="Q133" s="229"/>
      <c r="R133" s="229"/>
      <c r="S133" s="229"/>
      <c r="T133" s="230"/>
      <c r="AT133" s="231" t="s">
        <v>175</v>
      </c>
      <c r="AU133" s="231" t="s">
        <v>88</v>
      </c>
      <c r="AV133" s="13" t="s">
        <v>88</v>
      </c>
      <c r="AW133" s="13" t="s">
        <v>33</v>
      </c>
      <c r="AX133" s="13" t="s">
        <v>86</v>
      </c>
      <c r="AY133" s="231" t="s">
        <v>164</v>
      </c>
    </row>
    <row r="134" spans="1:65" s="2" customFormat="1" ht="24" customHeight="1">
      <c r="A134" s="35"/>
      <c r="B134" s="36"/>
      <c r="C134" s="265" t="s">
        <v>195</v>
      </c>
      <c r="D134" s="265" t="s">
        <v>420</v>
      </c>
      <c r="E134" s="266" t="s">
        <v>1883</v>
      </c>
      <c r="F134" s="267" t="s">
        <v>1884</v>
      </c>
      <c r="G134" s="268" t="s">
        <v>262</v>
      </c>
      <c r="H134" s="269">
        <v>70</v>
      </c>
      <c r="I134" s="270"/>
      <c r="J134" s="271">
        <f>ROUND(I134*H134,2)</f>
        <v>0</v>
      </c>
      <c r="K134" s="267" t="s">
        <v>170</v>
      </c>
      <c r="L134" s="272"/>
      <c r="M134" s="273" t="s">
        <v>1</v>
      </c>
      <c r="N134" s="274" t="s">
        <v>43</v>
      </c>
      <c r="O134" s="72"/>
      <c r="P134" s="213">
        <f>O134*H134</f>
        <v>0</v>
      </c>
      <c r="Q134" s="213">
        <v>1.1E-4</v>
      </c>
      <c r="R134" s="213">
        <f>Q134*H134</f>
        <v>7.7000000000000002E-3</v>
      </c>
      <c r="S134" s="213">
        <v>0</v>
      </c>
      <c r="T134" s="214">
        <f>S134*H134</f>
        <v>0</v>
      </c>
      <c r="U134" s="35"/>
      <c r="V134" s="35"/>
      <c r="W134" s="35"/>
      <c r="X134" s="35"/>
      <c r="Y134" s="35"/>
      <c r="Z134" s="35"/>
      <c r="AA134" s="35"/>
      <c r="AB134" s="35"/>
      <c r="AC134" s="35"/>
      <c r="AD134" s="35"/>
      <c r="AE134" s="35"/>
      <c r="AR134" s="215" t="s">
        <v>381</v>
      </c>
      <c r="AT134" s="215" t="s">
        <v>420</v>
      </c>
      <c r="AU134" s="215" t="s">
        <v>88</v>
      </c>
      <c r="AY134" s="18" t="s">
        <v>164</v>
      </c>
      <c r="BE134" s="216">
        <f>IF(N134="základní",J134,0)</f>
        <v>0</v>
      </c>
      <c r="BF134" s="216">
        <f>IF(N134="snížená",J134,0)</f>
        <v>0</v>
      </c>
      <c r="BG134" s="216">
        <f>IF(N134="zákl. přenesená",J134,0)</f>
        <v>0</v>
      </c>
      <c r="BH134" s="216">
        <f>IF(N134="sníž. přenesená",J134,0)</f>
        <v>0</v>
      </c>
      <c r="BI134" s="216">
        <f>IF(N134="nulová",J134,0)</f>
        <v>0</v>
      </c>
      <c r="BJ134" s="18" t="s">
        <v>86</v>
      </c>
      <c r="BK134" s="216">
        <f>ROUND(I134*H134,2)</f>
        <v>0</v>
      </c>
      <c r="BL134" s="18" t="s">
        <v>269</v>
      </c>
      <c r="BM134" s="215" t="s">
        <v>1885</v>
      </c>
    </row>
    <row r="135" spans="1:65" s="13" customFormat="1" ht="11.25">
      <c r="B135" s="221"/>
      <c r="C135" s="222"/>
      <c r="D135" s="217" t="s">
        <v>175</v>
      </c>
      <c r="E135" s="223" t="s">
        <v>1</v>
      </c>
      <c r="F135" s="224" t="s">
        <v>1886</v>
      </c>
      <c r="G135" s="222"/>
      <c r="H135" s="225">
        <v>70</v>
      </c>
      <c r="I135" s="226"/>
      <c r="J135" s="222"/>
      <c r="K135" s="222"/>
      <c r="L135" s="227"/>
      <c r="M135" s="228"/>
      <c r="N135" s="229"/>
      <c r="O135" s="229"/>
      <c r="P135" s="229"/>
      <c r="Q135" s="229"/>
      <c r="R135" s="229"/>
      <c r="S135" s="229"/>
      <c r="T135" s="230"/>
      <c r="AT135" s="231" t="s">
        <v>175</v>
      </c>
      <c r="AU135" s="231" t="s">
        <v>88</v>
      </c>
      <c r="AV135" s="13" t="s">
        <v>88</v>
      </c>
      <c r="AW135" s="13" t="s">
        <v>33</v>
      </c>
      <c r="AX135" s="13" t="s">
        <v>86</v>
      </c>
      <c r="AY135" s="231" t="s">
        <v>164</v>
      </c>
    </row>
    <row r="136" spans="1:65" s="2" customFormat="1" ht="24" customHeight="1">
      <c r="A136" s="35"/>
      <c r="B136" s="36"/>
      <c r="C136" s="265" t="s">
        <v>199</v>
      </c>
      <c r="D136" s="265" t="s">
        <v>420</v>
      </c>
      <c r="E136" s="266" t="s">
        <v>1887</v>
      </c>
      <c r="F136" s="267" t="s">
        <v>1888</v>
      </c>
      <c r="G136" s="268" t="s">
        <v>262</v>
      </c>
      <c r="H136" s="269">
        <v>25</v>
      </c>
      <c r="I136" s="270"/>
      <c r="J136" s="271">
        <f>ROUND(I136*H136,2)</f>
        <v>0</v>
      </c>
      <c r="K136" s="267" t="s">
        <v>170</v>
      </c>
      <c r="L136" s="272"/>
      <c r="M136" s="273" t="s">
        <v>1</v>
      </c>
      <c r="N136" s="274" t="s">
        <v>43</v>
      </c>
      <c r="O136" s="72"/>
      <c r="P136" s="213">
        <f>O136*H136</f>
        <v>0</v>
      </c>
      <c r="Q136" s="213">
        <v>1.2E-4</v>
      </c>
      <c r="R136" s="213">
        <f>Q136*H136</f>
        <v>3.0000000000000001E-3</v>
      </c>
      <c r="S136" s="213">
        <v>0</v>
      </c>
      <c r="T136" s="214">
        <f>S136*H136</f>
        <v>0</v>
      </c>
      <c r="U136" s="35"/>
      <c r="V136" s="35"/>
      <c r="W136" s="35"/>
      <c r="X136" s="35"/>
      <c r="Y136" s="35"/>
      <c r="Z136" s="35"/>
      <c r="AA136" s="35"/>
      <c r="AB136" s="35"/>
      <c r="AC136" s="35"/>
      <c r="AD136" s="35"/>
      <c r="AE136" s="35"/>
      <c r="AR136" s="215" t="s">
        <v>381</v>
      </c>
      <c r="AT136" s="215" t="s">
        <v>420</v>
      </c>
      <c r="AU136" s="215" t="s">
        <v>88</v>
      </c>
      <c r="AY136" s="18" t="s">
        <v>164</v>
      </c>
      <c r="BE136" s="216">
        <f>IF(N136="základní",J136,0)</f>
        <v>0</v>
      </c>
      <c r="BF136" s="216">
        <f>IF(N136="snížená",J136,0)</f>
        <v>0</v>
      </c>
      <c r="BG136" s="216">
        <f>IF(N136="zákl. přenesená",J136,0)</f>
        <v>0</v>
      </c>
      <c r="BH136" s="216">
        <f>IF(N136="sníž. přenesená",J136,0)</f>
        <v>0</v>
      </c>
      <c r="BI136" s="216">
        <f>IF(N136="nulová",J136,0)</f>
        <v>0</v>
      </c>
      <c r="BJ136" s="18" t="s">
        <v>86</v>
      </c>
      <c r="BK136" s="216">
        <f>ROUND(I136*H136,2)</f>
        <v>0</v>
      </c>
      <c r="BL136" s="18" t="s">
        <v>269</v>
      </c>
      <c r="BM136" s="215" t="s">
        <v>1889</v>
      </c>
    </row>
    <row r="137" spans="1:65" s="2" customFormat="1" ht="24" customHeight="1">
      <c r="A137" s="35"/>
      <c r="B137" s="36"/>
      <c r="C137" s="265" t="s">
        <v>208</v>
      </c>
      <c r="D137" s="265" t="s">
        <v>420</v>
      </c>
      <c r="E137" s="266" t="s">
        <v>1890</v>
      </c>
      <c r="F137" s="267" t="s">
        <v>1891</v>
      </c>
      <c r="G137" s="268" t="s">
        <v>262</v>
      </c>
      <c r="H137" s="269">
        <v>24</v>
      </c>
      <c r="I137" s="270"/>
      <c r="J137" s="271">
        <f>ROUND(I137*H137,2)</f>
        <v>0</v>
      </c>
      <c r="K137" s="267" t="s">
        <v>467</v>
      </c>
      <c r="L137" s="272"/>
      <c r="M137" s="273" t="s">
        <v>1</v>
      </c>
      <c r="N137" s="274" t="s">
        <v>43</v>
      </c>
      <c r="O137" s="72"/>
      <c r="P137" s="213">
        <f>O137*H137</f>
        <v>0</v>
      </c>
      <c r="Q137" s="213">
        <v>1.3999999999999999E-4</v>
      </c>
      <c r="R137" s="213">
        <f>Q137*H137</f>
        <v>3.3599999999999997E-3</v>
      </c>
      <c r="S137" s="213">
        <v>0</v>
      </c>
      <c r="T137" s="214">
        <f>S137*H137</f>
        <v>0</v>
      </c>
      <c r="U137" s="35"/>
      <c r="V137" s="35"/>
      <c r="W137" s="35"/>
      <c r="X137" s="35"/>
      <c r="Y137" s="35"/>
      <c r="Z137" s="35"/>
      <c r="AA137" s="35"/>
      <c r="AB137" s="35"/>
      <c r="AC137" s="35"/>
      <c r="AD137" s="35"/>
      <c r="AE137" s="35"/>
      <c r="AR137" s="215" t="s">
        <v>381</v>
      </c>
      <c r="AT137" s="215" t="s">
        <v>420</v>
      </c>
      <c r="AU137" s="215" t="s">
        <v>88</v>
      </c>
      <c r="AY137" s="18" t="s">
        <v>164</v>
      </c>
      <c r="BE137" s="216">
        <f>IF(N137="základní",J137,0)</f>
        <v>0</v>
      </c>
      <c r="BF137" s="216">
        <f>IF(N137="snížená",J137,0)</f>
        <v>0</v>
      </c>
      <c r="BG137" s="216">
        <f>IF(N137="zákl. přenesená",J137,0)</f>
        <v>0</v>
      </c>
      <c r="BH137" s="216">
        <f>IF(N137="sníž. přenesená",J137,0)</f>
        <v>0</v>
      </c>
      <c r="BI137" s="216">
        <f>IF(N137="nulová",J137,0)</f>
        <v>0</v>
      </c>
      <c r="BJ137" s="18" t="s">
        <v>86</v>
      </c>
      <c r="BK137" s="216">
        <f>ROUND(I137*H137,2)</f>
        <v>0</v>
      </c>
      <c r="BL137" s="18" t="s">
        <v>269</v>
      </c>
      <c r="BM137" s="215" t="s">
        <v>1892</v>
      </c>
    </row>
    <row r="138" spans="1:65" s="2" customFormat="1" ht="24" customHeight="1">
      <c r="A138" s="35"/>
      <c r="B138" s="36"/>
      <c r="C138" s="265" t="s">
        <v>213</v>
      </c>
      <c r="D138" s="265" t="s">
        <v>420</v>
      </c>
      <c r="E138" s="266" t="s">
        <v>1893</v>
      </c>
      <c r="F138" s="267" t="s">
        <v>1894</v>
      </c>
      <c r="G138" s="268" t="s">
        <v>262</v>
      </c>
      <c r="H138" s="269">
        <v>27</v>
      </c>
      <c r="I138" s="270"/>
      <c r="J138" s="271">
        <f>ROUND(I138*H138,2)</f>
        <v>0</v>
      </c>
      <c r="K138" s="267" t="s">
        <v>467</v>
      </c>
      <c r="L138" s="272"/>
      <c r="M138" s="273" t="s">
        <v>1</v>
      </c>
      <c r="N138" s="274" t="s">
        <v>43</v>
      </c>
      <c r="O138" s="72"/>
      <c r="P138" s="213">
        <f>O138*H138</f>
        <v>0</v>
      </c>
      <c r="Q138" s="213">
        <v>1.3999999999999999E-4</v>
      </c>
      <c r="R138" s="213">
        <f>Q138*H138</f>
        <v>3.7799999999999995E-3</v>
      </c>
      <c r="S138" s="213">
        <v>0</v>
      </c>
      <c r="T138" s="214">
        <f>S138*H138</f>
        <v>0</v>
      </c>
      <c r="U138" s="35"/>
      <c r="V138" s="35"/>
      <c r="W138" s="35"/>
      <c r="X138" s="35"/>
      <c r="Y138" s="35"/>
      <c r="Z138" s="35"/>
      <c r="AA138" s="35"/>
      <c r="AB138" s="35"/>
      <c r="AC138" s="35"/>
      <c r="AD138" s="35"/>
      <c r="AE138" s="35"/>
      <c r="AR138" s="215" t="s">
        <v>381</v>
      </c>
      <c r="AT138" s="215" t="s">
        <v>420</v>
      </c>
      <c r="AU138" s="215" t="s">
        <v>88</v>
      </c>
      <c r="AY138" s="18" t="s">
        <v>164</v>
      </c>
      <c r="BE138" s="216">
        <f>IF(N138="základní",J138,0)</f>
        <v>0</v>
      </c>
      <c r="BF138" s="216">
        <f>IF(N138="snížená",J138,0)</f>
        <v>0</v>
      </c>
      <c r="BG138" s="216">
        <f>IF(N138="zákl. přenesená",J138,0)</f>
        <v>0</v>
      </c>
      <c r="BH138" s="216">
        <f>IF(N138="sníž. přenesená",J138,0)</f>
        <v>0</v>
      </c>
      <c r="BI138" s="216">
        <f>IF(N138="nulová",J138,0)</f>
        <v>0</v>
      </c>
      <c r="BJ138" s="18" t="s">
        <v>86</v>
      </c>
      <c r="BK138" s="216">
        <f>ROUND(I138*H138,2)</f>
        <v>0</v>
      </c>
      <c r="BL138" s="18" t="s">
        <v>269</v>
      </c>
      <c r="BM138" s="215" t="s">
        <v>1895</v>
      </c>
    </row>
    <row r="139" spans="1:65" s="2" customFormat="1" ht="36" customHeight="1">
      <c r="A139" s="35"/>
      <c r="B139" s="36"/>
      <c r="C139" s="204" t="s">
        <v>220</v>
      </c>
      <c r="D139" s="204" t="s">
        <v>166</v>
      </c>
      <c r="E139" s="205" t="s">
        <v>807</v>
      </c>
      <c r="F139" s="206" t="s">
        <v>808</v>
      </c>
      <c r="G139" s="207" t="s">
        <v>243</v>
      </c>
      <c r="H139" s="208">
        <v>1.9E-2</v>
      </c>
      <c r="I139" s="209"/>
      <c r="J139" s="210">
        <f>ROUND(I139*H139,2)</f>
        <v>0</v>
      </c>
      <c r="K139" s="206" t="s">
        <v>170</v>
      </c>
      <c r="L139" s="40"/>
      <c r="M139" s="211" t="s">
        <v>1</v>
      </c>
      <c r="N139" s="212" t="s">
        <v>43</v>
      </c>
      <c r="O139" s="72"/>
      <c r="P139" s="213">
        <f>O139*H139</f>
        <v>0</v>
      </c>
      <c r="Q139" s="213">
        <v>0</v>
      </c>
      <c r="R139" s="213">
        <f>Q139*H139</f>
        <v>0</v>
      </c>
      <c r="S139" s="213">
        <v>0</v>
      </c>
      <c r="T139" s="214">
        <f>S139*H139</f>
        <v>0</v>
      </c>
      <c r="U139" s="35"/>
      <c r="V139" s="35"/>
      <c r="W139" s="35"/>
      <c r="X139" s="35"/>
      <c r="Y139" s="35"/>
      <c r="Z139" s="35"/>
      <c r="AA139" s="35"/>
      <c r="AB139" s="35"/>
      <c r="AC139" s="35"/>
      <c r="AD139" s="35"/>
      <c r="AE139" s="35"/>
      <c r="AR139" s="215" t="s">
        <v>269</v>
      </c>
      <c r="AT139" s="215" t="s">
        <v>166</v>
      </c>
      <c r="AU139" s="215" t="s">
        <v>88</v>
      </c>
      <c r="AY139" s="18" t="s">
        <v>164</v>
      </c>
      <c r="BE139" s="216">
        <f>IF(N139="základní",J139,0)</f>
        <v>0</v>
      </c>
      <c r="BF139" s="216">
        <f>IF(N139="snížená",J139,0)</f>
        <v>0</v>
      </c>
      <c r="BG139" s="216">
        <f>IF(N139="zákl. přenesená",J139,0)</f>
        <v>0</v>
      </c>
      <c r="BH139" s="216">
        <f>IF(N139="sníž. přenesená",J139,0)</f>
        <v>0</v>
      </c>
      <c r="BI139" s="216">
        <f>IF(N139="nulová",J139,0)</f>
        <v>0</v>
      </c>
      <c r="BJ139" s="18" t="s">
        <v>86</v>
      </c>
      <c r="BK139" s="216">
        <f>ROUND(I139*H139,2)</f>
        <v>0</v>
      </c>
      <c r="BL139" s="18" t="s">
        <v>269</v>
      </c>
      <c r="BM139" s="215" t="s">
        <v>1896</v>
      </c>
    </row>
    <row r="140" spans="1:65" s="2" customFormat="1" ht="107.25">
      <c r="A140" s="35"/>
      <c r="B140" s="36"/>
      <c r="C140" s="37"/>
      <c r="D140" s="217" t="s">
        <v>173</v>
      </c>
      <c r="E140" s="37"/>
      <c r="F140" s="218" t="s">
        <v>1519</v>
      </c>
      <c r="G140" s="37"/>
      <c r="H140" s="37"/>
      <c r="I140" s="116"/>
      <c r="J140" s="37"/>
      <c r="K140" s="37"/>
      <c r="L140" s="40"/>
      <c r="M140" s="219"/>
      <c r="N140" s="220"/>
      <c r="O140" s="72"/>
      <c r="P140" s="72"/>
      <c r="Q140" s="72"/>
      <c r="R140" s="72"/>
      <c r="S140" s="72"/>
      <c r="T140" s="73"/>
      <c r="U140" s="35"/>
      <c r="V140" s="35"/>
      <c r="W140" s="35"/>
      <c r="X140" s="35"/>
      <c r="Y140" s="35"/>
      <c r="Z140" s="35"/>
      <c r="AA140" s="35"/>
      <c r="AB140" s="35"/>
      <c r="AC140" s="35"/>
      <c r="AD140" s="35"/>
      <c r="AE140" s="35"/>
      <c r="AT140" s="18" t="s">
        <v>173</v>
      </c>
      <c r="AU140" s="18" t="s">
        <v>88</v>
      </c>
    </row>
    <row r="141" spans="1:65" s="2" customFormat="1" ht="48" customHeight="1">
      <c r="A141" s="35"/>
      <c r="B141" s="36"/>
      <c r="C141" s="204" t="s">
        <v>226</v>
      </c>
      <c r="D141" s="204" t="s">
        <v>166</v>
      </c>
      <c r="E141" s="205" t="s">
        <v>811</v>
      </c>
      <c r="F141" s="206" t="s">
        <v>812</v>
      </c>
      <c r="G141" s="207" t="s">
        <v>243</v>
      </c>
      <c r="H141" s="208">
        <v>1.9E-2</v>
      </c>
      <c r="I141" s="209"/>
      <c r="J141" s="210">
        <f>ROUND(I141*H141,2)</f>
        <v>0</v>
      </c>
      <c r="K141" s="206" t="s">
        <v>170</v>
      </c>
      <c r="L141" s="40"/>
      <c r="M141" s="211" t="s">
        <v>1</v>
      </c>
      <c r="N141" s="212" t="s">
        <v>43</v>
      </c>
      <c r="O141" s="72"/>
      <c r="P141" s="213">
        <f>O141*H141</f>
        <v>0</v>
      </c>
      <c r="Q141" s="213">
        <v>0</v>
      </c>
      <c r="R141" s="213">
        <f>Q141*H141</f>
        <v>0</v>
      </c>
      <c r="S141" s="213">
        <v>0</v>
      </c>
      <c r="T141" s="214">
        <f>S141*H141</f>
        <v>0</v>
      </c>
      <c r="U141" s="35"/>
      <c r="V141" s="35"/>
      <c r="W141" s="35"/>
      <c r="X141" s="35"/>
      <c r="Y141" s="35"/>
      <c r="Z141" s="35"/>
      <c r="AA141" s="35"/>
      <c r="AB141" s="35"/>
      <c r="AC141" s="35"/>
      <c r="AD141" s="35"/>
      <c r="AE141" s="35"/>
      <c r="AR141" s="215" t="s">
        <v>269</v>
      </c>
      <c r="AT141" s="215" t="s">
        <v>166</v>
      </c>
      <c r="AU141" s="215" t="s">
        <v>88</v>
      </c>
      <c r="AY141" s="18" t="s">
        <v>164</v>
      </c>
      <c r="BE141" s="216">
        <f>IF(N141="základní",J141,0)</f>
        <v>0</v>
      </c>
      <c r="BF141" s="216">
        <f>IF(N141="snížená",J141,0)</f>
        <v>0</v>
      </c>
      <c r="BG141" s="216">
        <f>IF(N141="zákl. přenesená",J141,0)</f>
        <v>0</v>
      </c>
      <c r="BH141" s="216">
        <f>IF(N141="sníž. přenesená",J141,0)</f>
        <v>0</v>
      </c>
      <c r="BI141" s="216">
        <f>IF(N141="nulová",J141,0)</f>
        <v>0</v>
      </c>
      <c r="BJ141" s="18" t="s">
        <v>86</v>
      </c>
      <c r="BK141" s="216">
        <f>ROUND(I141*H141,2)</f>
        <v>0</v>
      </c>
      <c r="BL141" s="18" t="s">
        <v>269</v>
      </c>
      <c r="BM141" s="215" t="s">
        <v>1897</v>
      </c>
    </row>
    <row r="142" spans="1:65" s="2" customFormat="1" ht="107.25">
      <c r="A142" s="35"/>
      <c r="B142" s="36"/>
      <c r="C142" s="37"/>
      <c r="D142" s="217" t="s">
        <v>173</v>
      </c>
      <c r="E142" s="37"/>
      <c r="F142" s="218" t="s">
        <v>1519</v>
      </c>
      <c r="G142" s="37"/>
      <c r="H142" s="37"/>
      <c r="I142" s="116"/>
      <c r="J142" s="37"/>
      <c r="K142" s="37"/>
      <c r="L142" s="40"/>
      <c r="M142" s="219"/>
      <c r="N142" s="220"/>
      <c r="O142" s="72"/>
      <c r="P142" s="72"/>
      <c r="Q142" s="72"/>
      <c r="R142" s="72"/>
      <c r="S142" s="72"/>
      <c r="T142" s="73"/>
      <c r="U142" s="35"/>
      <c r="V142" s="35"/>
      <c r="W142" s="35"/>
      <c r="X142" s="35"/>
      <c r="Y142" s="35"/>
      <c r="Z142" s="35"/>
      <c r="AA142" s="35"/>
      <c r="AB142" s="35"/>
      <c r="AC142" s="35"/>
      <c r="AD142" s="35"/>
      <c r="AE142" s="35"/>
      <c r="AT142" s="18" t="s">
        <v>173</v>
      </c>
      <c r="AU142" s="18" t="s">
        <v>88</v>
      </c>
    </row>
    <row r="143" spans="1:65" s="12" customFormat="1" ht="22.9" customHeight="1">
      <c r="B143" s="188"/>
      <c r="C143" s="189"/>
      <c r="D143" s="190" t="s">
        <v>77</v>
      </c>
      <c r="E143" s="202" t="s">
        <v>1898</v>
      </c>
      <c r="F143" s="202" t="s">
        <v>1899</v>
      </c>
      <c r="G143" s="189"/>
      <c r="H143" s="189"/>
      <c r="I143" s="192"/>
      <c r="J143" s="203">
        <f>BK143</f>
        <v>0</v>
      </c>
      <c r="K143" s="189"/>
      <c r="L143" s="194"/>
      <c r="M143" s="195"/>
      <c r="N143" s="196"/>
      <c r="O143" s="196"/>
      <c r="P143" s="197">
        <f>SUM(P144:P155)</f>
        <v>0</v>
      </c>
      <c r="Q143" s="196"/>
      <c r="R143" s="197">
        <f>SUM(R144:R155)</f>
        <v>0.23255000000000001</v>
      </c>
      <c r="S143" s="196"/>
      <c r="T143" s="198">
        <f>SUM(T144:T155)</f>
        <v>0</v>
      </c>
      <c r="AR143" s="199" t="s">
        <v>88</v>
      </c>
      <c r="AT143" s="200" t="s">
        <v>77</v>
      </c>
      <c r="AU143" s="200" t="s">
        <v>86</v>
      </c>
      <c r="AY143" s="199" t="s">
        <v>164</v>
      </c>
      <c r="BK143" s="201">
        <f>SUM(BK144:BK155)</f>
        <v>0</v>
      </c>
    </row>
    <row r="144" spans="1:65" s="2" customFormat="1" ht="36" customHeight="1">
      <c r="A144" s="35"/>
      <c r="B144" s="36"/>
      <c r="C144" s="204" t="s">
        <v>235</v>
      </c>
      <c r="D144" s="204" t="s">
        <v>166</v>
      </c>
      <c r="E144" s="205" t="s">
        <v>1900</v>
      </c>
      <c r="F144" s="206" t="s">
        <v>1901</v>
      </c>
      <c r="G144" s="207" t="s">
        <v>384</v>
      </c>
      <c r="H144" s="208">
        <v>1</v>
      </c>
      <c r="I144" s="209"/>
      <c r="J144" s="210">
        <f>ROUND(I144*H144,2)</f>
        <v>0</v>
      </c>
      <c r="K144" s="206" t="s">
        <v>170</v>
      </c>
      <c r="L144" s="40"/>
      <c r="M144" s="211" t="s">
        <v>1</v>
      </c>
      <c r="N144" s="212" t="s">
        <v>43</v>
      </c>
      <c r="O144" s="72"/>
      <c r="P144" s="213">
        <f>O144*H144</f>
        <v>0</v>
      </c>
      <c r="Q144" s="213">
        <v>2.5500000000000002E-3</v>
      </c>
      <c r="R144" s="213">
        <f>Q144*H144</f>
        <v>2.5500000000000002E-3</v>
      </c>
      <c r="S144" s="213">
        <v>0</v>
      </c>
      <c r="T144" s="214">
        <f>S144*H144</f>
        <v>0</v>
      </c>
      <c r="U144" s="35"/>
      <c r="V144" s="35"/>
      <c r="W144" s="35"/>
      <c r="X144" s="35"/>
      <c r="Y144" s="35"/>
      <c r="Z144" s="35"/>
      <c r="AA144" s="35"/>
      <c r="AB144" s="35"/>
      <c r="AC144" s="35"/>
      <c r="AD144" s="35"/>
      <c r="AE144" s="35"/>
      <c r="AR144" s="215" t="s">
        <v>269</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269</v>
      </c>
      <c r="BM144" s="215" t="s">
        <v>1902</v>
      </c>
    </row>
    <row r="145" spans="1:65" s="2" customFormat="1" ht="68.25">
      <c r="A145" s="35"/>
      <c r="B145" s="36"/>
      <c r="C145" s="37"/>
      <c r="D145" s="217" t="s">
        <v>173</v>
      </c>
      <c r="E145" s="37"/>
      <c r="F145" s="218" t="s">
        <v>1903</v>
      </c>
      <c r="G145" s="37"/>
      <c r="H145" s="37"/>
      <c r="I145" s="116"/>
      <c r="J145" s="37"/>
      <c r="K145" s="37"/>
      <c r="L145" s="40"/>
      <c r="M145" s="219"/>
      <c r="N145" s="220"/>
      <c r="O145" s="72"/>
      <c r="P145" s="72"/>
      <c r="Q145" s="72"/>
      <c r="R145" s="72"/>
      <c r="S145" s="72"/>
      <c r="T145" s="73"/>
      <c r="U145" s="35"/>
      <c r="V145" s="35"/>
      <c r="W145" s="35"/>
      <c r="X145" s="35"/>
      <c r="Y145" s="35"/>
      <c r="Z145" s="35"/>
      <c r="AA145" s="35"/>
      <c r="AB145" s="35"/>
      <c r="AC145" s="35"/>
      <c r="AD145" s="35"/>
      <c r="AE145" s="35"/>
      <c r="AT145" s="18" t="s">
        <v>173</v>
      </c>
      <c r="AU145" s="18" t="s">
        <v>88</v>
      </c>
    </row>
    <row r="146" spans="1:65" s="2" customFormat="1" ht="24" customHeight="1">
      <c r="A146" s="35"/>
      <c r="B146" s="36"/>
      <c r="C146" s="265" t="s">
        <v>240</v>
      </c>
      <c r="D146" s="265" t="s">
        <v>420</v>
      </c>
      <c r="E146" s="266" t="s">
        <v>1904</v>
      </c>
      <c r="F146" s="267" t="s">
        <v>1905</v>
      </c>
      <c r="G146" s="268" t="s">
        <v>466</v>
      </c>
      <c r="H146" s="269">
        <v>1</v>
      </c>
      <c r="I146" s="270"/>
      <c r="J146" s="271">
        <f t="shared" ref="J146:J152" si="0">ROUND(I146*H146,2)</f>
        <v>0</v>
      </c>
      <c r="K146" s="267" t="s">
        <v>467</v>
      </c>
      <c r="L146" s="272"/>
      <c r="M146" s="273" t="s">
        <v>1</v>
      </c>
      <c r="N146" s="274" t="s">
        <v>43</v>
      </c>
      <c r="O146" s="72"/>
      <c r="P146" s="213">
        <f t="shared" ref="P146:P152" si="1">O146*H146</f>
        <v>0</v>
      </c>
      <c r="Q146" s="213">
        <v>0.06</v>
      </c>
      <c r="R146" s="213">
        <f t="shared" ref="R146:R152" si="2">Q146*H146</f>
        <v>0.06</v>
      </c>
      <c r="S146" s="213">
        <v>0</v>
      </c>
      <c r="T146" s="214">
        <f t="shared" ref="T146:T152" si="3">S146*H146</f>
        <v>0</v>
      </c>
      <c r="U146" s="35"/>
      <c r="V146" s="35"/>
      <c r="W146" s="35"/>
      <c r="X146" s="35"/>
      <c r="Y146" s="35"/>
      <c r="Z146" s="35"/>
      <c r="AA146" s="35"/>
      <c r="AB146" s="35"/>
      <c r="AC146" s="35"/>
      <c r="AD146" s="35"/>
      <c r="AE146" s="35"/>
      <c r="AR146" s="215" t="s">
        <v>381</v>
      </c>
      <c r="AT146" s="215" t="s">
        <v>420</v>
      </c>
      <c r="AU146" s="215" t="s">
        <v>88</v>
      </c>
      <c r="AY146" s="18" t="s">
        <v>164</v>
      </c>
      <c r="BE146" s="216">
        <f t="shared" ref="BE146:BE152" si="4">IF(N146="základní",J146,0)</f>
        <v>0</v>
      </c>
      <c r="BF146" s="216">
        <f t="shared" ref="BF146:BF152" si="5">IF(N146="snížená",J146,0)</f>
        <v>0</v>
      </c>
      <c r="BG146" s="216">
        <f t="shared" ref="BG146:BG152" si="6">IF(N146="zákl. přenesená",J146,0)</f>
        <v>0</v>
      </c>
      <c r="BH146" s="216">
        <f t="shared" ref="BH146:BH152" si="7">IF(N146="sníž. přenesená",J146,0)</f>
        <v>0</v>
      </c>
      <c r="BI146" s="216">
        <f t="shared" ref="BI146:BI152" si="8">IF(N146="nulová",J146,0)</f>
        <v>0</v>
      </c>
      <c r="BJ146" s="18" t="s">
        <v>86</v>
      </c>
      <c r="BK146" s="216">
        <f t="shared" ref="BK146:BK152" si="9">ROUND(I146*H146,2)</f>
        <v>0</v>
      </c>
      <c r="BL146" s="18" t="s">
        <v>269</v>
      </c>
      <c r="BM146" s="215" t="s">
        <v>1906</v>
      </c>
    </row>
    <row r="147" spans="1:65" s="2" customFormat="1" ht="24" customHeight="1">
      <c r="A147" s="35"/>
      <c r="B147" s="36"/>
      <c r="C147" s="204" t="s">
        <v>247</v>
      </c>
      <c r="D147" s="204" t="s">
        <v>166</v>
      </c>
      <c r="E147" s="205" t="s">
        <v>1907</v>
      </c>
      <c r="F147" s="206" t="s">
        <v>1908</v>
      </c>
      <c r="G147" s="207" t="s">
        <v>466</v>
      </c>
      <c r="H147" s="208">
        <v>1</v>
      </c>
      <c r="I147" s="209"/>
      <c r="J147" s="210">
        <f t="shared" si="0"/>
        <v>0</v>
      </c>
      <c r="K147" s="206" t="s">
        <v>467</v>
      </c>
      <c r="L147" s="40"/>
      <c r="M147" s="211" t="s">
        <v>1</v>
      </c>
      <c r="N147" s="212" t="s">
        <v>43</v>
      </c>
      <c r="O147" s="72"/>
      <c r="P147" s="213">
        <f t="shared" si="1"/>
        <v>0</v>
      </c>
      <c r="Q147" s="213">
        <v>0.05</v>
      </c>
      <c r="R147" s="213">
        <f t="shared" si="2"/>
        <v>0.05</v>
      </c>
      <c r="S147" s="213">
        <v>0</v>
      </c>
      <c r="T147" s="214">
        <f t="shared" si="3"/>
        <v>0</v>
      </c>
      <c r="U147" s="35"/>
      <c r="V147" s="35"/>
      <c r="W147" s="35"/>
      <c r="X147" s="35"/>
      <c r="Y147" s="35"/>
      <c r="Z147" s="35"/>
      <c r="AA147" s="35"/>
      <c r="AB147" s="35"/>
      <c r="AC147" s="35"/>
      <c r="AD147" s="35"/>
      <c r="AE147" s="35"/>
      <c r="AR147" s="215" t="s">
        <v>269</v>
      </c>
      <c r="AT147" s="215" t="s">
        <v>166</v>
      </c>
      <c r="AU147" s="215" t="s">
        <v>88</v>
      </c>
      <c r="AY147" s="18" t="s">
        <v>164</v>
      </c>
      <c r="BE147" s="216">
        <f t="shared" si="4"/>
        <v>0</v>
      </c>
      <c r="BF147" s="216">
        <f t="shared" si="5"/>
        <v>0</v>
      </c>
      <c r="BG147" s="216">
        <f t="shared" si="6"/>
        <v>0</v>
      </c>
      <c r="BH147" s="216">
        <f t="shared" si="7"/>
        <v>0</v>
      </c>
      <c r="BI147" s="216">
        <f t="shared" si="8"/>
        <v>0</v>
      </c>
      <c r="BJ147" s="18" t="s">
        <v>86</v>
      </c>
      <c r="BK147" s="216">
        <f t="shared" si="9"/>
        <v>0</v>
      </c>
      <c r="BL147" s="18" t="s">
        <v>269</v>
      </c>
      <c r="BM147" s="215" t="s">
        <v>1909</v>
      </c>
    </row>
    <row r="148" spans="1:65" s="2" customFormat="1" ht="16.5" customHeight="1">
      <c r="A148" s="35"/>
      <c r="B148" s="36"/>
      <c r="C148" s="204" t="s">
        <v>252</v>
      </c>
      <c r="D148" s="204" t="s">
        <v>166</v>
      </c>
      <c r="E148" s="205" t="s">
        <v>1910</v>
      </c>
      <c r="F148" s="206" t="s">
        <v>1911</v>
      </c>
      <c r="G148" s="207" t="s">
        <v>466</v>
      </c>
      <c r="H148" s="208">
        <v>1</v>
      </c>
      <c r="I148" s="209"/>
      <c r="J148" s="210">
        <f t="shared" si="0"/>
        <v>0</v>
      </c>
      <c r="K148" s="206" t="s">
        <v>467</v>
      </c>
      <c r="L148" s="40"/>
      <c r="M148" s="211" t="s">
        <v>1</v>
      </c>
      <c r="N148" s="212" t="s">
        <v>43</v>
      </c>
      <c r="O148" s="72"/>
      <c r="P148" s="213">
        <f t="shared" si="1"/>
        <v>0</v>
      </c>
      <c r="Q148" s="213">
        <v>0.03</v>
      </c>
      <c r="R148" s="213">
        <f t="shared" si="2"/>
        <v>0.03</v>
      </c>
      <c r="S148" s="213">
        <v>0</v>
      </c>
      <c r="T148" s="214">
        <f t="shared" si="3"/>
        <v>0</v>
      </c>
      <c r="U148" s="35"/>
      <c r="V148" s="35"/>
      <c r="W148" s="35"/>
      <c r="X148" s="35"/>
      <c r="Y148" s="35"/>
      <c r="Z148" s="35"/>
      <c r="AA148" s="35"/>
      <c r="AB148" s="35"/>
      <c r="AC148" s="35"/>
      <c r="AD148" s="35"/>
      <c r="AE148" s="35"/>
      <c r="AR148" s="215" t="s">
        <v>269</v>
      </c>
      <c r="AT148" s="215" t="s">
        <v>166</v>
      </c>
      <c r="AU148" s="215" t="s">
        <v>88</v>
      </c>
      <c r="AY148" s="18" t="s">
        <v>164</v>
      </c>
      <c r="BE148" s="216">
        <f t="shared" si="4"/>
        <v>0</v>
      </c>
      <c r="BF148" s="216">
        <f t="shared" si="5"/>
        <v>0</v>
      </c>
      <c r="BG148" s="216">
        <f t="shared" si="6"/>
        <v>0</v>
      </c>
      <c r="BH148" s="216">
        <f t="shared" si="7"/>
        <v>0</v>
      </c>
      <c r="BI148" s="216">
        <f t="shared" si="8"/>
        <v>0</v>
      </c>
      <c r="BJ148" s="18" t="s">
        <v>86</v>
      </c>
      <c r="BK148" s="216">
        <f t="shared" si="9"/>
        <v>0</v>
      </c>
      <c r="BL148" s="18" t="s">
        <v>269</v>
      </c>
      <c r="BM148" s="215" t="s">
        <v>1912</v>
      </c>
    </row>
    <row r="149" spans="1:65" s="2" customFormat="1" ht="24" customHeight="1">
      <c r="A149" s="35"/>
      <c r="B149" s="36"/>
      <c r="C149" s="204" t="s">
        <v>8</v>
      </c>
      <c r="D149" s="204" t="s">
        <v>166</v>
      </c>
      <c r="E149" s="205" t="s">
        <v>1913</v>
      </c>
      <c r="F149" s="206" t="s">
        <v>1914</v>
      </c>
      <c r="G149" s="207" t="s">
        <v>466</v>
      </c>
      <c r="H149" s="208">
        <v>1</v>
      </c>
      <c r="I149" s="209"/>
      <c r="J149" s="210">
        <f t="shared" si="0"/>
        <v>0</v>
      </c>
      <c r="K149" s="206" t="s">
        <v>467</v>
      </c>
      <c r="L149" s="40"/>
      <c r="M149" s="211" t="s">
        <v>1</v>
      </c>
      <c r="N149" s="212" t="s">
        <v>43</v>
      </c>
      <c r="O149" s="72"/>
      <c r="P149" s="213">
        <f t="shared" si="1"/>
        <v>0</v>
      </c>
      <c r="Q149" s="213">
        <v>0.03</v>
      </c>
      <c r="R149" s="213">
        <f t="shared" si="2"/>
        <v>0.03</v>
      </c>
      <c r="S149" s="213">
        <v>0</v>
      </c>
      <c r="T149" s="214">
        <f t="shared" si="3"/>
        <v>0</v>
      </c>
      <c r="U149" s="35"/>
      <c r="V149" s="35"/>
      <c r="W149" s="35"/>
      <c r="X149" s="35"/>
      <c r="Y149" s="35"/>
      <c r="Z149" s="35"/>
      <c r="AA149" s="35"/>
      <c r="AB149" s="35"/>
      <c r="AC149" s="35"/>
      <c r="AD149" s="35"/>
      <c r="AE149" s="35"/>
      <c r="AR149" s="215" t="s">
        <v>269</v>
      </c>
      <c r="AT149" s="215" t="s">
        <v>166</v>
      </c>
      <c r="AU149" s="215" t="s">
        <v>88</v>
      </c>
      <c r="AY149" s="18" t="s">
        <v>164</v>
      </c>
      <c r="BE149" s="216">
        <f t="shared" si="4"/>
        <v>0</v>
      </c>
      <c r="BF149" s="216">
        <f t="shared" si="5"/>
        <v>0</v>
      </c>
      <c r="BG149" s="216">
        <f t="shared" si="6"/>
        <v>0</v>
      </c>
      <c r="BH149" s="216">
        <f t="shared" si="7"/>
        <v>0</v>
      </c>
      <c r="BI149" s="216">
        <f t="shared" si="8"/>
        <v>0</v>
      </c>
      <c r="BJ149" s="18" t="s">
        <v>86</v>
      </c>
      <c r="BK149" s="216">
        <f t="shared" si="9"/>
        <v>0</v>
      </c>
      <c r="BL149" s="18" t="s">
        <v>269</v>
      </c>
      <c r="BM149" s="215" t="s">
        <v>1915</v>
      </c>
    </row>
    <row r="150" spans="1:65" s="2" customFormat="1" ht="24" customHeight="1">
      <c r="A150" s="35"/>
      <c r="B150" s="36"/>
      <c r="C150" s="204" t="s">
        <v>269</v>
      </c>
      <c r="D150" s="204" t="s">
        <v>166</v>
      </c>
      <c r="E150" s="205" t="s">
        <v>1916</v>
      </c>
      <c r="F150" s="206" t="s">
        <v>1917</v>
      </c>
      <c r="G150" s="207" t="s">
        <v>466</v>
      </c>
      <c r="H150" s="208">
        <v>1</v>
      </c>
      <c r="I150" s="209"/>
      <c r="J150" s="210">
        <f t="shared" si="0"/>
        <v>0</v>
      </c>
      <c r="K150" s="206" t="s">
        <v>467</v>
      </c>
      <c r="L150" s="40"/>
      <c r="M150" s="211" t="s">
        <v>1</v>
      </c>
      <c r="N150" s="212" t="s">
        <v>43</v>
      </c>
      <c r="O150" s="72"/>
      <c r="P150" s="213">
        <f t="shared" si="1"/>
        <v>0</v>
      </c>
      <c r="Q150" s="213">
        <v>0.03</v>
      </c>
      <c r="R150" s="213">
        <f t="shared" si="2"/>
        <v>0.03</v>
      </c>
      <c r="S150" s="213">
        <v>0</v>
      </c>
      <c r="T150" s="214">
        <f t="shared" si="3"/>
        <v>0</v>
      </c>
      <c r="U150" s="35"/>
      <c r="V150" s="35"/>
      <c r="W150" s="35"/>
      <c r="X150" s="35"/>
      <c r="Y150" s="35"/>
      <c r="Z150" s="35"/>
      <c r="AA150" s="35"/>
      <c r="AB150" s="35"/>
      <c r="AC150" s="35"/>
      <c r="AD150" s="35"/>
      <c r="AE150" s="35"/>
      <c r="AR150" s="215" t="s">
        <v>269</v>
      </c>
      <c r="AT150" s="215" t="s">
        <v>166</v>
      </c>
      <c r="AU150" s="215" t="s">
        <v>88</v>
      </c>
      <c r="AY150" s="18" t="s">
        <v>164</v>
      </c>
      <c r="BE150" s="216">
        <f t="shared" si="4"/>
        <v>0</v>
      </c>
      <c r="BF150" s="216">
        <f t="shared" si="5"/>
        <v>0</v>
      </c>
      <c r="BG150" s="216">
        <f t="shared" si="6"/>
        <v>0</v>
      </c>
      <c r="BH150" s="216">
        <f t="shared" si="7"/>
        <v>0</v>
      </c>
      <c r="BI150" s="216">
        <f t="shared" si="8"/>
        <v>0</v>
      </c>
      <c r="BJ150" s="18" t="s">
        <v>86</v>
      </c>
      <c r="BK150" s="216">
        <f t="shared" si="9"/>
        <v>0</v>
      </c>
      <c r="BL150" s="18" t="s">
        <v>269</v>
      </c>
      <c r="BM150" s="215" t="s">
        <v>1918</v>
      </c>
    </row>
    <row r="151" spans="1:65" s="2" customFormat="1" ht="16.5" customHeight="1">
      <c r="A151" s="35"/>
      <c r="B151" s="36"/>
      <c r="C151" s="204" t="s">
        <v>274</v>
      </c>
      <c r="D151" s="204" t="s">
        <v>166</v>
      </c>
      <c r="E151" s="205" t="s">
        <v>1919</v>
      </c>
      <c r="F151" s="206" t="s">
        <v>1920</v>
      </c>
      <c r="G151" s="207" t="s">
        <v>466</v>
      </c>
      <c r="H151" s="208">
        <v>1</v>
      </c>
      <c r="I151" s="209"/>
      <c r="J151" s="210">
        <f t="shared" si="0"/>
        <v>0</v>
      </c>
      <c r="K151" s="206" t="s">
        <v>467</v>
      </c>
      <c r="L151" s="40"/>
      <c r="M151" s="211" t="s">
        <v>1</v>
      </c>
      <c r="N151" s="212" t="s">
        <v>43</v>
      </c>
      <c r="O151" s="72"/>
      <c r="P151" s="213">
        <f t="shared" si="1"/>
        <v>0</v>
      </c>
      <c r="Q151" s="213">
        <v>0.03</v>
      </c>
      <c r="R151" s="213">
        <f t="shared" si="2"/>
        <v>0.03</v>
      </c>
      <c r="S151" s="213">
        <v>0</v>
      </c>
      <c r="T151" s="214">
        <f t="shared" si="3"/>
        <v>0</v>
      </c>
      <c r="U151" s="35"/>
      <c r="V151" s="35"/>
      <c r="W151" s="35"/>
      <c r="X151" s="35"/>
      <c r="Y151" s="35"/>
      <c r="Z151" s="35"/>
      <c r="AA151" s="35"/>
      <c r="AB151" s="35"/>
      <c r="AC151" s="35"/>
      <c r="AD151" s="35"/>
      <c r="AE151" s="35"/>
      <c r="AR151" s="215" t="s">
        <v>269</v>
      </c>
      <c r="AT151" s="215" t="s">
        <v>166</v>
      </c>
      <c r="AU151" s="215" t="s">
        <v>88</v>
      </c>
      <c r="AY151" s="18" t="s">
        <v>164</v>
      </c>
      <c r="BE151" s="216">
        <f t="shared" si="4"/>
        <v>0</v>
      </c>
      <c r="BF151" s="216">
        <f t="shared" si="5"/>
        <v>0</v>
      </c>
      <c r="BG151" s="216">
        <f t="shared" si="6"/>
        <v>0</v>
      </c>
      <c r="BH151" s="216">
        <f t="shared" si="7"/>
        <v>0</v>
      </c>
      <c r="BI151" s="216">
        <f t="shared" si="8"/>
        <v>0</v>
      </c>
      <c r="BJ151" s="18" t="s">
        <v>86</v>
      </c>
      <c r="BK151" s="216">
        <f t="shared" si="9"/>
        <v>0</v>
      </c>
      <c r="BL151" s="18" t="s">
        <v>269</v>
      </c>
      <c r="BM151" s="215" t="s">
        <v>1921</v>
      </c>
    </row>
    <row r="152" spans="1:65" s="2" customFormat="1" ht="36" customHeight="1">
      <c r="A152" s="35"/>
      <c r="B152" s="36"/>
      <c r="C152" s="204" t="s">
        <v>283</v>
      </c>
      <c r="D152" s="204" t="s">
        <v>166</v>
      </c>
      <c r="E152" s="205" t="s">
        <v>1922</v>
      </c>
      <c r="F152" s="206" t="s">
        <v>1923</v>
      </c>
      <c r="G152" s="207" t="s">
        <v>243</v>
      </c>
      <c r="H152" s="208">
        <v>0.23300000000000001</v>
      </c>
      <c r="I152" s="209"/>
      <c r="J152" s="210">
        <f t="shared" si="0"/>
        <v>0</v>
      </c>
      <c r="K152" s="206" t="s">
        <v>170</v>
      </c>
      <c r="L152" s="40"/>
      <c r="M152" s="211" t="s">
        <v>1</v>
      </c>
      <c r="N152" s="212" t="s">
        <v>43</v>
      </c>
      <c r="O152" s="72"/>
      <c r="P152" s="213">
        <f t="shared" si="1"/>
        <v>0</v>
      </c>
      <c r="Q152" s="213">
        <v>0</v>
      </c>
      <c r="R152" s="213">
        <f t="shared" si="2"/>
        <v>0</v>
      </c>
      <c r="S152" s="213">
        <v>0</v>
      </c>
      <c r="T152" s="214">
        <f t="shared" si="3"/>
        <v>0</v>
      </c>
      <c r="U152" s="35"/>
      <c r="V152" s="35"/>
      <c r="W152" s="35"/>
      <c r="X152" s="35"/>
      <c r="Y152" s="35"/>
      <c r="Z152" s="35"/>
      <c r="AA152" s="35"/>
      <c r="AB152" s="35"/>
      <c r="AC152" s="35"/>
      <c r="AD152" s="35"/>
      <c r="AE152" s="35"/>
      <c r="AR152" s="215" t="s">
        <v>269</v>
      </c>
      <c r="AT152" s="215" t="s">
        <v>166</v>
      </c>
      <c r="AU152" s="215" t="s">
        <v>88</v>
      </c>
      <c r="AY152" s="18" t="s">
        <v>164</v>
      </c>
      <c r="BE152" s="216">
        <f t="shared" si="4"/>
        <v>0</v>
      </c>
      <c r="BF152" s="216">
        <f t="shared" si="5"/>
        <v>0</v>
      </c>
      <c r="BG152" s="216">
        <f t="shared" si="6"/>
        <v>0</v>
      </c>
      <c r="BH152" s="216">
        <f t="shared" si="7"/>
        <v>0</v>
      </c>
      <c r="BI152" s="216">
        <f t="shared" si="8"/>
        <v>0</v>
      </c>
      <c r="BJ152" s="18" t="s">
        <v>86</v>
      </c>
      <c r="BK152" s="216">
        <f t="shared" si="9"/>
        <v>0</v>
      </c>
      <c r="BL152" s="18" t="s">
        <v>269</v>
      </c>
      <c r="BM152" s="215" t="s">
        <v>1924</v>
      </c>
    </row>
    <row r="153" spans="1:65" s="2" customFormat="1" ht="107.25">
      <c r="A153" s="35"/>
      <c r="B153" s="36"/>
      <c r="C153" s="37"/>
      <c r="D153" s="217" t="s">
        <v>173</v>
      </c>
      <c r="E153" s="37"/>
      <c r="F153" s="218" t="s">
        <v>831</v>
      </c>
      <c r="G153" s="37"/>
      <c r="H153" s="37"/>
      <c r="I153" s="116"/>
      <c r="J153" s="37"/>
      <c r="K153" s="37"/>
      <c r="L153" s="40"/>
      <c r="M153" s="219"/>
      <c r="N153" s="220"/>
      <c r="O153" s="72"/>
      <c r="P153" s="72"/>
      <c r="Q153" s="72"/>
      <c r="R153" s="72"/>
      <c r="S153" s="72"/>
      <c r="T153" s="73"/>
      <c r="U153" s="35"/>
      <c r="V153" s="35"/>
      <c r="W153" s="35"/>
      <c r="X153" s="35"/>
      <c r="Y153" s="35"/>
      <c r="Z153" s="35"/>
      <c r="AA153" s="35"/>
      <c r="AB153" s="35"/>
      <c r="AC153" s="35"/>
      <c r="AD153" s="35"/>
      <c r="AE153" s="35"/>
      <c r="AT153" s="18" t="s">
        <v>173</v>
      </c>
      <c r="AU153" s="18" t="s">
        <v>88</v>
      </c>
    </row>
    <row r="154" spans="1:65" s="2" customFormat="1" ht="48" customHeight="1">
      <c r="A154" s="35"/>
      <c r="B154" s="36"/>
      <c r="C154" s="204" t="s">
        <v>288</v>
      </c>
      <c r="D154" s="204" t="s">
        <v>166</v>
      </c>
      <c r="E154" s="205" t="s">
        <v>1925</v>
      </c>
      <c r="F154" s="206" t="s">
        <v>1926</v>
      </c>
      <c r="G154" s="207" t="s">
        <v>243</v>
      </c>
      <c r="H154" s="208">
        <v>0.23300000000000001</v>
      </c>
      <c r="I154" s="209"/>
      <c r="J154" s="210">
        <f>ROUND(I154*H154,2)</f>
        <v>0</v>
      </c>
      <c r="K154" s="206" t="s">
        <v>170</v>
      </c>
      <c r="L154" s="40"/>
      <c r="M154" s="211" t="s">
        <v>1</v>
      </c>
      <c r="N154" s="212" t="s">
        <v>43</v>
      </c>
      <c r="O154" s="72"/>
      <c r="P154" s="213">
        <f>O154*H154</f>
        <v>0</v>
      </c>
      <c r="Q154" s="213">
        <v>0</v>
      </c>
      <c r="R154" s="213">
        <f>Q154*H154</f>
        <v>0</v>
      </c>
      <c r="S154" s="213">
        <v>0</v>
      </c>
      <c r="T154" s="214">
        <f>S154*H154</f>
        <v>0</v>
      </c>
      <c r="U154" s="35"/>
      <c r="V154" s="35"/>
      <c r="W154" s="35"/>
      <c r="X154" s="35"/>
      <c r="Y154" s="35"/>
      <c r="Z154" s="35"/>
      <c r="AA154" s="35"/>
      <c r="AB154" s="35"/>
      <c r="AC154" s="35"/>
      <c r="AD154" s="35"/>
      <c r="AE154" s="35"/>
      <c r="AR154" s="215" t="s">
        <v>269</v>
      </c>
      <c r="AT154" s="215" t="s">
        <v>166</v>
      </c>
      <c r="AU154" s="215" t="s">
        <v>88</v>
      </c>
      <c r="AY154" s="18" t="s">
        <v>164</v>
      </c>
      <c r="BE154" s="216">
        <f>IF(N154="základní",J154,0)</f>
        <v>0</v>
      </c>
      <c r="BF154" s="216">
        <f>IF(N154="snížená",J154,0)</f>
        <v>0</v>
      </c>
      <c r="BG154" s="216">
        <f>IF(N154="zákl. přenesená",J154,0)</f>
        <v>0</v>
      </c>
      <c r="BH154" s="216">
        <f>IF(N154="sníž. přenesená",J154,0)</f>
        <v>0</v>
      </c>
      <c r="BI154" s="216">
        <f>IF(N154="nulová",J154,0)</f>
        <v>0</v>
      </c>
      <c r="BJ154" s="18" t="s">
        <v>86</v>
      </c>
      <c r="BK154" s="216">
        <f>ROUND(I154*H154,2)</f>
        <v>0</v>
      </c>
      <c r="BL154" s="18" t="s">
        <v>269</v>
      </c>
      <c r="BM154" s="215" t="s">
        <v>1927</v>
      </c>
    </row>
    <row r="155" spans="1:65" s="2" customFormat="1" ht="107.25">
      <c r="A155" s="35"/>
      <c r="B155" s="36"/>
      <c r="C155" s="37"/>
      <c r="D155" s="217" t="s">
        <v>173</v>
      </c>
      <c r="E155" s="37"/>
      <c r="F155" s="218" t="s">
        <v>831</v>
      </c>
      <c r="G155" s="37"/>
      <c r="H155" s="37"/>
      <c r="I155" s="116"/>
      <c r="J155" s="37"/>
      <c r="K155" s="37"/>
      <c r="L155" s="40"/>
      <c r="M155" s="219"/>
      <c r="N155" s="220"/>
      <c r="O155" s="72"/>
      <c r="P155" s="72"/>
      <c r="Q155" s="72"/>
      <c r="R155" s="72"/>
      <c r="S155" s="72"/>
      <c r="T155" s="73"/>
      <c r="U155" s="35"/>
      <c r="V155" s="35"/>
      <c r="W155" s="35"/>
      <c r="X155" s="35"/>
      <c r="Y155" s="35"/>
      <c r="Z155" s="35"/>
      <c r="AA155" s="35"/>
      <c r="AB155" s="35"/>
      <c r="AC155" s="35"/>
      <c r="AD155" s="35"/>
      <c r="AE155" s="35"/>
      <c r="AT155" s="18" t="s">
        <v>173</v>
      </c>
      <c r="AU155" s="18" t="s">
        <v>88</v>
      </c>
    </row>
    <row r="156" spans="1:65" s="12" customFormat="1" ht="22.9" customHeight="1">
      <c r="B156" s="188"/>
      <c r="C156" s="189"/>
      <c r="D156" s="190" t="s">
        <v>77</v>
      </c>
      <c r="E156" s="202" t="s">
        <v>1928</v>
      </c>
      <c r="F156" s="202" t="s">
        <v>1929</v>
      </c>
      <c r="G156" s="189"/>
      <c r="H156" s="189"/>
      <c r="I156" s="192"/>
      <c r="J156" s="203">
        <f>BK156</f>
        <v>0</v>
      </c>
      <c r="K156" s="189"/>
      <c r="L156" s="194"/>
      <c r="M156" s="195"/>
      <c r="N156" s="196"/>
      <c r="O156" s="196"/>
      <c r="P156" s="197">
        <f>SUM(P157:P175)</f>
        <v>0</v>
      </c>
      <c r="Q156" s="196"/>
      <c r="R156" s="197">
        <f>SUM(R157:R175)</f>
        <v>0.11882000000000001</v>
      </c>
      <c r="S156" s="196"/>
      <c r="T156" s="198">
        <f>SUM(T157:T175)</f>
        <v>0</v>
      </c>
      <c r="AR156" s="199" t="s">
        <v>88</v>
      </c>
      <c r="AT156" s="200" t="s">
        <v>77</v>
      </c>
      <c r="AU156" s="200" t="s">
        <v>86</v>
      </c>
      <c r="AY156" s="199" t="s">
        <v>164</v>
      </c>
      <c r="BK156" s="201">
        <f>SUM(BK157:BK175)</f>
        <v>0</v>
      </c>
    </row>
    <row r="157" spans="1:65" s="2" customFormat="1" ht="24" customHeight="1">
      <c r="A157" s="35"/>
      <c r="B157" s="36"/>
      <c r="C157" s="204" t="s">
        <v>294</v>
      </c>
      <c r="D157" s="204" t="s">
        <v>166</v>
      </c>
      <c r="E157" s="205" t="s">
        <v>1930</v>
      </c>
      <c r="F157" s="206" t="s">
        <v>1931</v>
      </c>
      <c r="G157" s="207" t="s">
        <v>262</v>
      </c>
      <c r="H157" s="208">
        <v>12</v>
      </c>
      <c r="I157" s="209"/>
      <c r="J157" s="210">
        <f t="shared" ref="J157:J162" si="10">ROUND(I157*H157,2)</f>
        <v>0</v>
      </c>
      <c r="K157" s="206" t="s">
        <v>170</v>
      </c>
      <c r="L157" s="40"/>
      <c r="M157" s="211" t="s">
        <v>1</v>
      </c>
      <c r="N157" s="212" t="s">
        <v>43</v>
      </c>
      <c r="O157" s="72"/>
      <c r="P157" s="213">
        <f t="shared" ref="P157:P162" si="11">O157*H157</f>
        <v>0</v>
      </c>
      <c r="Q157" s="213">
        <v>4.6000000000000001E-4</v>
      </c>
      <c r="R157" s="213">
        <f t="shared" ref="R157:R162" si="12">Q157*H157</f>
        <v>5.5200000000000006E-3</v>
      </c>
      <c r="S157" s="213">
        <v>0</v>
      </c>
      <c r="T157" s="214">
        <f t="shared" ref="T157:T162" si="13">S157*H157</f>
        <v>0</v>
      </c>
      <c r="U157" s="35"/>
      <c r="V157" s="35"/>
      <c r="W157" s="35"/>
      <c r="X157" s="35"/>
      <c r="Y157" s="35"/>
      <c r="Z157" s="35"/>
      <c r="AA157" s="35"/>
      <c r="AB157" s="35"/>
      <c r="AC157" s="35"/>
      <c r="AD157" s="35"/>
      <c r="AE157" s="35"/>
      <c r="AR157" s="215" t="s">
        <v>269</v>
      </c>
      <c r="AT157" s="215" t="s">
        <v>166</v>
      </c>
      <c r="AU157" s="215" t="s">
        <v>88</v>
      </c>
      <c r="AY157" s="18" t="s">
        <v>164</v>
      </c>
      <c r="BE157" s="216">
        <f t="shared" ref="BE157:BE162" si="14">IF(N157="základní",J157,0)</f>
        <v>0</v>
      </c>
      <c r="BF157" s="216">
        <f t="shared" ref="BF157:BF162" si="15">IF(N157="snížená",J157,0)</f>
        <v>0</v>
      </c>
      <c r="BG157" s="216">
        <f t="shared" ref="BG157:BG162" si="16">IF(N157="zákl. přenesená",J157,0)</f>
        <v>0</v>
      </c>
      <c r="BH157" s="216">
        <f t="shared" ref="BH157:BH162" si="17">IF(N157="sníž. přenesená",J157,0)</f>
        <v>0</v>
      </c>
      <c r="BI157" s="216">
        <f t="shared" ref="BI157:BI162" si="18">IF(N157="nulová",J157,0)</f>
        <v>0</v>
      </c>
      <c r="BJ157" s="18" t="s">
        <v>86</v>
      </c>
      <c r="BK157" s="216">
        <f t="shared" ref="BK157:BK162" si="19">ROUND(I157*H157,2)</f>
        <v>0</v>
      </c>
      <c r="BL157" s="18" t="s">
        <v>269</v>
      </c>
      <c r="BM157" s="215" t="s">
        <v>1932</v>
      </c>
    </row>
    <row r="158" spans="1:65" s="2" customFormat="1" ht="24" customHeight="1">
      <c r="A158" s="35"/>
      <c r="B158" s="36"/>
      <c r="C158" s="204" t="s">
        <v>7</v>
      </c>
      <c r="D158" s="204" t="s">
        <v>166</v>
      </c>
      <c r="E158" s="205" t="s">
        <v>1933</v>
      </c>
      <c r="F158" s="206" t="s">
        <v>1934</v>
      </c>
      <c r="G158" s="207" t="s">
        <v>262</v>
      </c>
      <c r="H158" s="208">
        <v>2</v>
      </c>
      <c r="I158" s="209"/>
      <c r="J158" s="210">
        <f t="shared" si="10"/>
        <v>0</v>
      </c>
      <c r="K158" s="206" t="s">
        <v>170</v>
      </c>
      <c r="L158" s="40"/>
      <c r="M158" s="211" t="s">
        <v>1</v>
      </c>
      <c r="N158" s="212" t="s">
        <v>43</v>
      </c>
      <c r="O158" s="72"/>
      <c r="P158" s="213">
        <f t="shared" si="11"/>
        <v>0</v>
      </c>
      <c r="Q158" s="213">
        <v>5.6999999999999998E-4</v>
      </c>
      <c r="R158" s="213">
        <f t="shared" si="12"/>
        <v>1.14E-3</v>
      </c>
      <c r="S158" s="213">
        <v>0</v>
      </c>
      <c r="T158" s="214">
        <f t="shared" si="13"/>
        <v>0</v>
      </c>
      <c r="U158" s="35"/>
      <c r="V158" s="35"/>
      <c r="W158" s="35"/>
      <c r="X158" s="35"/>
      <c r="Y158" s="35"/>
      <c r="Z158" s="35"/>
      <c r="AA158" s="35"/>
      <c r="AB158" s="35"/>
      <c r="AC158" s="35"/>
      <c r="AD158" s="35"/>
      <c r="AE158" s="35"/>
      <c r="AR158" s="215" t="s">
        <v>269</v>
      </c>
      <c r="AT158" s="215" t="s">
        <v>166</v>
      </c>
      <c r="AU158" s="215" t="s">
        <v>88</v>
      </c>
      <c r="AY158" s="18" t="s">
        <v>164</v>
      </c>
      <c r="BE158" s="216">
        <f t="shared" si="14"/>
        <v>0</v>
      </c>
      <c r="BF158" s="216">
        <f t="shared" si="15"/>
        <v>0</v>
      </c>
      <c r="BG158" s="216">
        <f t="shared" si="16"/>
        <v>0</v>
      </c>
      <c r="BH158" s="216">
        <f t="shared" si="17"/>
        <v>0</v>
      </c>
      <c r="BI158" s="216">
        <f t="shared" si="18"/>
        <v>0</v>
      </c>
      <c r="BJ158" s="18" t="s">
        <v>86</v>
      </c>
      <c r="BK158" s="216">
        <f t="shared" si="19"/>
        <v>0</v>
      </c>
      <c r="BL158" s="18" t="s">
        <v>269</v>
      </c>
      <c r="BM158" s="215" t="s">
        <v>1935</v>
      </c>
    </row>
    <row r="159" spans="1:65" s="2" customFormat="1" ht="24" customHeight="1">
      <c r="A159" s="35"/>
      <c r="B159" s="36"/>
      <c r="C159" s="204" t="s">
        <v>303</v>
      </c>
      <c r="D159" s="204" t="s">
        <v>166</v>
      </c>
      <c r="E159" s="205" t="s">
        <v>1936</v>
      </c>
      <c r="F159" s="206" t="s">
        <v>1937</v>
      </c>
      <c r="G159" s="207" t="s">
        <v>262</v>
      </c>
      <c r="H159" s="208">
        <v>20</v>
      </c>
      <c r="I159" s="209"/>
      <c r="J159" s="210">
        <f t="shared" si="10"/>
        <v>0</v>
      </c>
      <c r="K159" s="206" t="s">
        <v>170</v>
      </c>
      <c r="L159" s="40"/>
      <c r="M159" s="211" t="s">
        <v>1</v>
      </c>
      <c r="N159" s="212" t="s">
        <v>43</v>
      </c>
      <c r="O159" s="72"/>
      <c r="P159" s="213">
        <f t="shared" si="11"/>
        <v>0</v>
      </c>
      <c r="Q159" s="213">
        <v>6.9999999999999999E-4</v>
      </c>
      <c r="R159" s="213">
        <f t="shared" si="12"/>
        <v>1.4E-2</v>
      </c>
      <c r="S159" s="213">
        <v>0</v>
      </c>
      <c r="T159" s="214">
        <f t="shared" si="13"/>
        <v>0</v>
      </c>
      <c r="U159" s="35"/>
      <c r="V159" s="35"/>
      <c r="W159" s="35"/>
      <c r="X159" s="35"/>
      <c r="Y159" s="35"/>
      <c r="Z159" s="35"/>
      <c r="AA159" s="35"/>
      <c r="AB159" s="35"/>
      <c r="AC159" s="35"/>
      <c r="AD159" s="35"/>
      <c r="AE159" s="35"/>
      <c r="AR159" s="215" t="s">
        <v>269</v>
      </c>
      <c r="AT159" s="215" t="s">
        <v>166</v>
      </c>
      <c r="AU159" s="215" t="s">
        <v>88</v>
      </c>
      <c r="AY159" s="18" t="s">
        <v>164</v>
      </c>
      <c r="BE159" s="216">
        <f t="shared" si="14"/>
        <v>0</v>
      </c>
      <c r="BF159" s="216">
        <f t="shared" si="15"/>
        <v>0</v>
      </c>
      <c r="BG159" s="216">
        <f t="shared" si="16"/>
        <v>0</v>
      </c>
      <c r="BH159" s="216">
        <f t="shared" si="17"/>
        <v>0</v>
      </c>
      <c r="BI159" s="216">
        <f t="shared" si="18"/>
        <v>0</v>
      </c>
      <c r="BJ159" s="18" t="s">
        <v>86</v>
      </c>
      <c r="BK159" s="216">
        <f t="shared" si="19"/>
        <v>0</v>
      </c>
      <c r="BL159" s="18" t="s">
        <v>269</v>
      </c>
      <c r="BM159" s="215" t="s">
        <v>1938</v>
      </c>
    </row>
    <row r="160" spans="1:65" s="2" customFormat="1" ht="24" customHeight="1">
      <c r="A160" s="35"/>
      <c r="B160" s="36"/>
      <c r="C160" s="204" t="s">
        <v>309</v>
      </c>
      <c r="D160" s="204" t="s">
        <v>166</v>
      </c>
      <c r="E160" s="205" t="s">
        <v>1939</v>
      </c>
      <c r="F160" s="206" t="s">
        <v>1940</v>
      </c>
      <c r="G160" s="207" t="s">
        <v>262</v>
      </c>
      <c r="H160" s="208">
        <v>24</v>
      </c>
      <c r="I160" s="209"/>
      <c r="J160" s="210">
        <f t="shared" si="10"/>
        <v>0</v>
      </c>
      <c r="K160" s="206" t="s">
        <v>170</v>
      </c>
      <c r="L160" s="40"/>
      <c r="M160" s="211" t="s">
        <v>1</v>
      </c>
      <c r="N160" s="212" t="s">
        <v>43</v>
      </c>
      <c r="O160" s="72"/>
      <c r="P160" s="213">
        <f t="shared" si="11"/>
        <v>0</v>
      </c>
      <c r="Q160" s="213">
        <v>1.2700000000000001E-3</v>
      </c>
      <c r="R160" s="213">
        <f t="shared" si="12"/>
        <v>3.048E-2</v>
      </c>
      <c r="S160" s="213">
        <v>0</v>
      </c>
      <c r="T160" s="214">
        <f t="shared" si="13"/>
        <v>0</v>
      </c>
      <c r="U160" s="35"/>
      <c r="V160" s="35"/>
      <c r="W160" s="35"/>
      <c r="X160" s="35"/>
      <c r="Y160" s="35"/>
      <c r="Z160" s="35"/>
      <c r="AA160" s="35"/>
      <c r="AB160" s="35"/>
      <c r="AC160" s="35"/>
      <c r="AD160" s="35"/>
      <c r="AE160" s="35"/>
      <c r="AR160" s="215" t="s">
        <v>269</v>
      </c>
      <c r="AT160" s="215" t="s">
        <v>166</v>
      </c>
      <c r="AU160" s="215" t="s">
        <v>88</v>
      </c>
      <c r="AY160" s="18" t="s">
        <v>164</v>
      </c>
      <c r="BE160" s="216">
        <f t="shared" si="14"/>
        <v>0</v>
      </c>
      <c r="BF160" s="216">
        <f t="shared" si="15"/>
        <v>0</v>
      </c>
      <c r="BG160" s="216">
        <f t="shared" si="16"/>
        <v>0</v>
      </c>
      <c r="BH160" s="216">
        <f t="shared" si="17"/>
        <v>0</v>
      </c>
      <c r="BI160" s="216">
        <f t="shared" si="18"/>
        <v>0</v>
      </c>
      <c r="BJ160" s="18" t="s">
        <v>86</v>
      </c>
      <c r="BK160" s="216">
        <f t="shared" si="19"/>
        <v>0</v>
      </c>
      <c r="BL160" s="18" t="s">
        <v>269</v>
      </c>
      <c r="BM160" s="215" t="s">
        <v>1941</v>
      </c>
    </row>
    <row r="161" spans="1:65" s="2" customFormat="1" ht="24" customHeight="1">
      <c r="A161" s="35"/>
      <c r="B161" s="36"/>
      <c r="C161" s="204" t="s">
        <v>320</v>
      </c>
      <c r="D161" s="204" t="s">
        <v>166</v>
      </c>
      <c r="E161" s="205" t="s">
        <v>1942</v>
      </c>
      <c r="F161" s="206" t="s">
        <v>1943</v>
      </c>
      <c r="G161" s="207" t="s">
        <v>262</v>
      </c>
      <c r="H161" s="208">
        <v>27</v>
      </c>
      <c r="I161" s="209"/>
      <c r="J161" s="210">
        <f t="shared" si="10"/>
        <v>0</v>
      </c>
      <c r="K161" s="206" t="s">
        <v>170</v>
      </c>
      <c r="L161" s="40"/>
      <c r="M161" s="211" t="s">
        <v>1</v>
      </c>
      <c r="N161" s="212" t="s">
        <v>43</v>
      </c>
      <c r="O161" s="72"/>
      <c r="P161" s="213">
        <f t="shared" si="11"/>
        <v>0</v>
      </c>
      <c r="Q161" s="213">
        <v>1.5900000000000001E-3</v>
      </c>
      <c r="R161" s="213">
        <f t="shared" si="12"/>
        <v>4.2930000000000003E-2</v>
      </c>
      <c r="S161" s="213">
        <v>0</v>
      </c>
      <c r="T161" s="214">
        <f t="shared" si="13"/>
        <v>0</v>
      </c>
      <c r="U161" s="35"/>
      <c r="V161" s="35"/>
      <c r="W161" s="35"/>
      <c r="X161" s="35"/>
      <c r="Y161" s="35"/>
      <c r="Z161" s="35"/>
      <c r="AA161" s="35"/>
      <c r="AB161" s="35"/>
      <c r="AC161" s="35"/>
      <c r="AD161" s="35"/>
      <c r="AE161" s="35"/>
      <c r="AR161" s="215" t="s">
        <v>269</v>
      </c>
      <c r="AT161" s="215" t="s">
        <v>166</v>
      </c>
      <c r="AU161" s="215" t="s">
        <v>88</v>
      </c>
      <c r="AY161" s="18" t="s">
        <v>164</v>
      </c>
      <c r="BE161" s="216">
        <f t="shared" si="14"/>
        <v>0</v>
      </c>
      <c r="BF161" s="216">
        <f t="shared" si="15"/>
        <v>0</v>
      </c>
      <c r="BG161" s="216">
        <f t="shared" si="16"/>
        <v>0</v>
      </c>
      <c r="BH161" s="216">
        <f t="shared" si="17"/>
        <v>0</v>
      </c>
      <c r="BI161" s="216">
        <f t="shared" si="18"/>
        <v>0</v>
      </c>
      <c r="BJ161" s="18" t="s">
        <v>86</v>
      </c>
      <c r="BK161" s="216">
        <f t="shared" si="19"/>
        <v>0</v>
      </c>
      <c r="BL161" s="18" t="s">
        <v>269</v>
      </c>
      <c r="BM161" s="215" t="s">
        <v>1944</v>
      </c>
    </row>
    <row r="162" spans="1:65" s="2" customFormat="1" ht="24" customHeight="1">
      <c r="A162" s="35"/>
      <c r="B162" s="36"/>
      <c r="C162" s="204" t="s">
        <v>328</v>
      </c>
      <c r="D162" s="204" t="s">
        <v>166</v>
      </c>
      <c r="E162" s="205" t="s">
        <v>1945</v>
      </c>
      <c r="F162" s="206" t="s">
        <v>1946</v>
      </c>
      <c r="G162" s="207" t="s">
        <v>262</v>
      </c>
      <c r="H162" s="208">
        <v>85</v>
      </c>
      <c r="I162" s="209"/>
      <c r="J162" s="210">
        <f t="shared" si="10"/>
        <v>0</v>
      </c>
      <c r="K162" s="206" t="s">
        <v>170</v>
      </c>
      <c r="L162" s="40"/>
      <c r="M162" s="211" t="s">
        <v>1</v>
      </c>
      <c r="N162" s="212" t="s">
        <v>43</v>
      </c>
      <c r="O162" s="72"/>
      <c r="P162" s="213">
        <f t="shared" si="11"/>
        <v>0</v>
      </c>
      <c r="Q162" s="213">
        <v>0</v>
      </c>
      <c r="R162" s="213">
        <f t="shared" si="12"/>
        <v>0</v>
      </c>
      <c r="S162" s="213">
        <v>0</v>
      </c>
      <c r="T162" s="214">
        <f t="shared" si="13"/>
        <v>0</v>
      </c>
      <c r="U162" s="35"/>
      <c r="V162" s="35"/>
      <c r="W162" s="35"/>
      <c r="X162" s="35"/>
      <c r="Y162" s="35"/>
      <c r="Z162" s="35"/>
      <c r="AA162" s="35"/>
      <c r="AB162" s="35"/>
      <c r="AC162" s="35"/>
      <c r="AD162" s="35"/>
      <c r="AE162" s="35"/>
      <c r="AR162" s="215" t="s">
        <v>269</v>
      </c>
      <c r="AT162" s="215" t="s">
        <v>166</v>
      </c>
      <c r="AU162" s="215" t="s">
        <v>88</v>
      </c>
      <c r="AY162" s="18" t="s">
        <v>164</v>
      </c>
      <c r="BE162" s="216">
        <f t="shared" si="14"/>
        <v>0</v>
      </c>
      <c r="BF162" s="216">
        <f t="shared" si="15"/>
        <v>0</v>
      </c>
      <c r="BG162" s="216">
        <f t="shared" si="16"/>
        <v>0</v>
      </c>
      <c r="BH162" s="216">
        <f t="shared" si="17"/>
        <v>0</v>
      </c>
      <c r="BI162" s="216">
        <f t="shared" si="18"/>
        <v>0</v>
      </c>
      <c r="BJ162" s="18" t="s">
        <v>86</v>
      </c>
      <c r="BK162" s="216">
        <f t="shared" si="19"/>
        <v>0</v>
      </c>
      <c r="BL162" s="18" t="s">
        <v>269</v>
      </c>
      <c r="BM162" s="215" t="s">
        <v>1947</v>
      </c>
    </row>
    <row r="163" spans="1:65" s="13" customFormat="1" ht="11.25">
      <c r="B163" s="221"/>
      <c r="C163" s="222"/>
      <c r="D163" s="217" t="s">
        <v>175</v>
      </c>
      <c r="E163" s="223" t="s">
        <v>1</v>
      </c>
      <c r="F163" s="224" t="s">
        <v>1948</v>
      </c>
      <c r="G163" s="222"/>
      <c r="H163" s="225">
        <v>85</v>
      </c>
      <c r="I163" s="226"/>
      <c r="J163" s="222"/>
      <c r="K163" s="222"/>
      <c r="L163" s="227"/>
      <c r="M163" s="228"/>
      <c r="N163" s="229"/>
      <c r="O163" s="229"/>
      <c r="P163" s="229"/>
      <c r="Q163" s="229"/>
      <c r="R163" s="229"/>
      <c r="S163" s="229"/>
      <c r="T163" s="230"/>
      <c r="AT163" s="231" t="s">
        <v>175</v>
      </c>
      <c r="AU163" s="231" t="s">
        <v>88</v>
      </c>
      <c r="AV163" s="13" t="s">
        <v>88</v>
      </c>
      <c r="AW163" s="13" t="s">
        <v>33</v>
      </c>
      <c r="AX163" s="13" t="s">
        <v>86</v>
      </c>
      <c r="AY163" s="231" t="s">
        <v>164</v>
      </c>
    </row>
    <row r="164" spans="1:65" s="2" customFormat="1" ht="24" customHeight="1">
      <c r="A164" s="35"/>
      <c r="B164" s="36"/>
      <c r="C164" s="204" t="s">
        <v>335</v>
      </c>
      <c r="D164" s="204" t="s">
        <v>166</v>
      </c>
      <c r="E164" s="205" t="s">
        <v>1949</v>
      </c>
      <c r="F164" s="206" t="s">
        <v>1950</v>
      </c>
      <c r="G164" s="207" t="s">
        <v>262</v>
      </c>
      <c r="H164" s="208">
        <v>5</v>
      </c>
      <c r="I164" s="209"/>
      <c r="J164" s="210">
        <f>ROUND(I164*H164,2)</f>
        <v>0</v>
      </c>
      <c r="K164" s="206" t="s">
        <v>170</v>
      </c>
      <c r="L164" s="40"/>
      <c r="M164" s="211" t="s">
        <v>1</v>
      </c>
      <c r="N164" s="212" t="s">
        <v>43</v>
      </c>
      <c r="O164" s="72"/>
      <c r="P164" s="213">
        <f>O164*H164</f>
        <v>0</v>
      </c>
      <c r="Q164" s="213">
        <v>2.0000000000000001E-4</v>
      </c>
      <c r="R164" s="213">
        <f>Q164*H164</f>
        <v>1E-3</v>
      </c>
      <c r="S164" s="213">
        <v>0</v>
      </c>
      <c r="T164" s="214">
        <f>S164*H164</f>
        <v>0</v>
      </c>
      <c r="U164" s="35"/>
      <c r="V164" s="35"/>
      <c r="W164" s="35"/>
      <c r="X164" s="35"/>
      <c r="Y164" s="35"/>
      <c r="Z164" s="35"/>
      <c r="AA164" s="35"/>
      <c r="AB164" s="35"/>
      <c r="AC164" s="35"/>
      <c r="AD164" s="35"/>
      <c r="AE164" s="35"/>
      <c r="AR164" s="215" t="s">
        <v>269</v>
      </c>
      <c r="AT164" s="215" t="s">
        <v>166</v>
      </c>
      <c r="AU164" s="215" t="s">
        <v>88</v>
      </c>
      <c r="AY164" s="18" t="s">
        <v>164</v>
      </c>
      <c r="BE164" s="216">
        <f>IF(N164="základní",J164,0)</f>
        <v>0</v>
      </c>
      <c r="BF164" s="216">
        <f>IF(N164="snížená",J164,0)</f>
        <v>0</v>
      </c>
      <c r="BG164" s="216">
        <f>IF(N164="zákl. přenesená",J164,0)</f>
        <v>0</v>
      </c>
      <c r="BH164" s="216">
        <f>IF(N164="sníž. přenesená",J164,0)</f>
        <v>0</v>
      </c>
      <c r="BI164" s="216">
        <f>IF(N164="nulová",J164,0)</f>
        <v>0</v>
      </c>
      <c r="BJ164" s="18" t="s">
        <v>86</v>
      </c>
      <c r="BK164" s="216">
        <f>ROUND(I164*H164,2)</f>
        <v>0</v>
      </c>
      <c r="BL164" s="18" t="s">
        <v>269</v>
      </c>
      <c r="BM164" s="215" t="s">
        <v>1951</v>
      </c>
    </row>
    <row r="165" spans="1:65" s="2" customFormat="1" ht="48.75">
      <c r="A165" s="35"/>
      <c r="B165" s="36"/>
      <c r="C165" s="37"/>
      <c r="D165" s="217" t="s">
        <v>173</v>
      </c>
      <c r="E165" s="37"/>
      <c r="F165" s="218" t="s">
        <v>1952</v>
      </c>
      <c r="G165" s="37"/>
      <c r="H165" s="37"/>
      <c r="I165" s="116"/>
      <c r="J165" s="37"/>
      <c r="K165" s="37"/>
      <c r="L165" s="40"/>
      <c r="M165" s="219"/>
      <c r="N165" s="220"/>
      <c r="O165" s="72"/>
      <c r="P165" s="72"/>
      <c r="Q165" s="72"/>
      <c r="R165" s="72"/>
      <c r="S165" s="72"/>
      <c r="T165" s="73"/>
      <c r="U165" s="35"/>
      <c r="V165" s="35"/>
      <c r="W165" s="35"/>
      <c r="X165" s="35"/>
      <c r="Y165" s="35"/>
      <c r="Z165" s="35"/>
      <c r="AA165" s="35"/>
      <c r="AB165" s="35"/>
      <c r="AC165" s="35"/>
      <c r="AD165" s="35"/>
      <c r="AE165" s="35"/>
      <c r="AT165" s="18" t="s">
        <v>173</v>
      </c>
      <c r="AU165" s="18" t="s">
        <v>88</v>
      </c>
    </row>
    <row r="166" spans="1:65" s="2" customFormat="1" ht="24" customHeight="1">
      <c r="A166" s="35"/>
      <c r="B166" s="36"/>
      <c r="C166" s="204" t="s">
        <v>341</v>
      </c>
      <c r="D166" s="204" t="s">
        <v>166</v>
      </c>
      <c r="E166" s="205" t="s">
        <v>1953</v>
      </c>
      <c r="F166" s="206" t="s">
        <v>1954</v>
      </c>
      <c r="G166" s="207" t="s">
        <v>262</v>
      </c>
      <c r="H166" s="208">
        <v>50</v>
      </c>
      <c r="I166" s="209"/>
      <c r="J166" s="210">
        <f>ROUND(I166*H166,2)</f>
        <v>0</v>
      </c>
      <c r="K166" s="206" t="s">
        <v>170</v>
      </c>
      <c r="L166" s="40"/>
      <c r="M166" s="211" t="s">
        <v>1</v>
      </c>
      <c r="N166" s="212" t="s">
        <v>43</v>
      </c>
      <c r="O166" s="72"/>
      <c r="P166" s="213">
        <f>O166*H166</f>
        <v>0</v>
      </c>
      <c r="Q166" s="213">
        <v>2.7999999999999998E-4</v>
      </c>
      <c r="R166" s="213">
        <f>Q166*H166</f>
        <v>1.3999999999999999E-2</v>
      </c>
      <c r="S166" s="213">
        <v>0</v>
      </c>
      <c r="T166" s="214">
        <f>S166*H166</f>
        <v>0</v>
      </c>
      <c r="U166" s="35"/>
      <c r="V166" s="35"/>
      <c r="W166" s="35"/>
      <c r="X166" s="35"/>
      <c r="Y166" s="35"/>
      <c r="Z166" s="35"/>
      <c r="AA166" s="35"/>
      <c r="AB166" s="35"/>
      <c r="AC166" s="35"/>
      <c r="AD166" s="35"/>
      <c r="AE166" s="35"/>
      <c r="AR166" s="215" t="s">
        <v>269</v>
      </c>
      <c r="AT166" s="215" t="s">
        <v>166</v>
      </c>
      <c r="AU166" s="215" t="s">
        <v>88</v>
      </c>
      <c r="AY166" s="18" t="s">
        <v>164</v>
      </c>
      <c r="BE166" s="216">
        <f>IF(N166="základní",J166,0)</f>
        <v>0</v>
      </c>
      <c r="BF166" s="216">
        <f>IF(N166="snížená",J166,0)</f>
        <v>0</v>
      </c>
      <c r="BG166" s="216">
        <f>IF(N166="zákl. přenesená",J166,0)</f>
        <v>0</v>
      </c>
      <c r="BH166" s="216">
        <f>IF(N166="sníž. přenesená",J166,0)</f>
        <v>0</v>
      </c>
      <c r="BI166" s="216">
        <f>IF(N166="nulová",J166,0)</f>
        <v>0</v>
      </c>
      <c r="BJ166" s="18" t="s">
        <v>86</v>
      </c>
      <c r="BK166" s="216">
        <f>ROUND(I166*H166,2)</f>
        <v>0</v>
      </c>
      <c r="BL166" s="18" t="s">
        <v>269</v>
      </c>
      <c r="BM166" s="215" t="s">
        <v>1955</v>
      </c>
    </row>
    <row r="167" spans="1:65" s="2" customFormat="1" ht="48.75">
      <c r="A167" s="35"/>
      <c r="B167" s="36"/>
      <c r="C167" s="37"/>
      <c r="D167" s="217" t="s">
        <v>173</v>
      </c>
      <c r="E167" s="37"/>
      <c r="F167" s="218" t="s">
        <v>1952</v>
      </c>
      <c r="G167" s="37"/>
      <c r="H167" s="37"/>
      <c r="I167" s="116"/>
      <c r="J167" s="37"/>
      <c r="K167" s="37"/>
      <c r="L167" s="40"/>
      <c r="M167" s="219"/>
      <c r="N167" s="220"/>
      <c r="O167" s="72"/>
      <c r="P167" s="72"/>
      <c r="Q167" s="72"/>
      <c r="R167" s="72"/>
      <c r="S167" s="72"/>
      <c r="T167" s="73"/>
      <c r="U167" s="35"/>
      <c r="V167" s="35"/>
      <c r="W167" s="35"/>
      <c r="X167" s="35"/>
      <c r="Y167" s="35"/>
      <c r="Z167" s="35"/>
      <c r="AA167" s="35"/>
      <c r="AB167" s="35"/>
      <c r="AC167" s="35"/>
      <c r="AD167" s="35"/>
      <c r="AE167" s="35"/>
      <c r="AT167" s="18" t="s">
        <v>173</v>
      </c>
      <c r="AU167" s="18" t="s">
        <v>88</v>
      </c>
    </row>
    <row r="168" spans="1:65" s="2" customFormat="1" ht="24" customHeight="1">
      <c r="A168" s="35"/>
      <c r="B168" s="36"/>
      <c r="C168" s="204" t="s">
        <v>346</v>
      </c>
      <c r="D168" s="204" t="s">
        <v>166</v>
      </c>
      <c r="E168" s="205" t="s">
        <v>1956</v>
      </c>
      <c r="F168" s="206" t="s">
        <v>1957</v>
      </c>
      <c r="G168" s="207" t="s">
        <v>262</v>
      </c>
      <c r="H168" s="208">
        <v>25</v>
      </c>
      <c r="I168" s="209"/>
      <c r="J168" s="210">
        <f>ROUND(I168*H168,2)</f>
        <v>0</v>
      </c>
      <c r="K168" s="206" t="s">
        <v>170</v>
      </c>
      <c r="L168" s="40"/>
      <c r="M168" s="211" t="s">
        <v>1</v>
      </c>
      <c r="N168" s="212" t="s">
        <v>43</v>
      </c>
      <c r="O168" s="72"/>
      <c r="P168" s="213">
        <f>O168*H168</f>
        <v>0</v>
      </c>
      <c r="Q168" s="213">
        <v>3.8999999999999999E-4</v>
      </c>
      <c r="R168" s="213">
        <f>Q168*H168</f>
        <v>9.75E-3</v>
      </c>
      <c r="S168" s="213">
        <v>0</v>
      </c>
      <c r="T168" s="214">
        <f>S168*H168</f>
        <v>0</v>
      </c>
      <c r="U168" s="35"/>
      <c r="V168" s="35"/>
      <c r="W168" s="35"/>
      <c r="X168" s="35"/>
      <c r="Y168" s="35"/>
      <c r="Z168" s="35"/>
      <c r="AA168" s="35"/>
      <c r="AB168" s="35"/>
      <c r="AC168" s="35"/>
      <c r="AD168" s="35"/>
      <c r="AE168" s="35"/>
      <c r="AR168" s="215" t="s">
        <v>269</v>
      </c>
      <c r="AT168" s="215" t="s">
        <v>166</v>
      </c>
      <c r="AU168" s="215" t="s">
        <v>88</v>
      </c>
      <c r="AY168" s="18" t="s">
        <v>164</v>
      </c>
      <c r="BE168" s="216">
        <f>IF(N168="základní",J168,0)</f>
        <v>0</v>
      </c>
      <c r="BF168" s="216">
        <f>IF(N168="snížená",J168,0)</f>
        <v>0</v>
      </c>
      <c r="BG168" s="216">
        <f>IF(N168="zákl. přenesená",J168,0)</f>
        <v>0</v>
      </c>
      <c r="BH168" s="216">
        <f>IF(N168="sníž. přenesená",J168,0)</f>
        <v>0</v>
      </c>
      <c r="BI168" s="216">
        <f>IF(N168="nulová",J168,0)</f>
        <v>0</v>
      </c>
      <c r="BJ168" s="18" t="s">
        <v>86</v>
      </c>
      <c r="BK168" s="216">
        <f>ROUND(I168*H168,2)</f>
        <v>0</v>
      </c>
      <c r="BL168" s="18" t="s">
        <v>269</v>
      </c>
      <c r="BM168" s="215" t="s">
        <v>1958</v>
      </c>
    </row>
    <row r="169" spans="1:65" s="2" customFormat="1" ht="48.75">
      <c r="A169" s="35"/>
      <c r="B169" s="36"/>
      <c r="C169" s="37"/>
      <c r="D169" s="217" t="s">
        <v>173</v>
      </c>
      <c r="E169" s="37"/>
      <c r="F169" s="218" t="s">
        <v>1952</v>
      </c>
      <c r="G169" s="37"/>
      <c r="H169" s="37"/>
      <c r="I169" s="116"/>
      <c r="J169" s="37"/>
      <c r="K169" s="37"/>
      <c r="L169" s="40"/>
      <c r="M169" s="219"/>
      <c r="N169" s="220"/>
      <c r="O169" s="72"/>
      <c r="P169" s="72"/>
      <c r="Q169" s="72"/>
      <c r="R169" s="72"/>
      <c r="S169" s="72"/>
      <c r="T169" s="73"/>
      <c r="U169" s="35"/>
      <c r="V169" s="35"/>
      <c r="W169" s="35"/>
      <c r="X169" s="35"/>
      <c r="Y169" s="35"/>
      <c r="Z169" s="35"/>
      <c r="AA169" s="35"/>
      <c r="AB169" s="35"/>
      <c r="AC169" s="35"/>
      <c r="AD169" s="35"/>
      <c r="AE169" s="35"/>
      <c r="AT169" s="18" t="s">
        <v>173</v>
      </c>
      <c r="AU169" s="18" t="s">
        <v>88</v>
      </c>
    </row>
    <row r="170" spans="1:65" s="2" customFormat="1" ht="24" customHeight="1">
      <c r="A170" s="35"/>
      <c r="B170" s="36"/>
      <c r="C170" s="204" t="s">
        <v>354</v>
      </c>
      <c r="D170" s="204" t="s">
        <v>166</v>
      </c>
      <c r="E170" s="205" t="s">
        <v>1959</v>
      </c>
      <c r="F170" s="206" t="s">
        <v>1960</v>
      </c>
      <c r="G170" s="207" t="s">
        <v>262</v>
      </c>
      <c r="H170" s="208">
        <v>80</v>
      </c>
      <c r="I170" s="209"/>
      <c r="J170" s="210">
        <f>ROUND(I170*H170,2)</f>
        <v>0</v>
      </c>
      <c r="K170" s="206" t="s">
        <v>170</v>
      </c>
      <c r="L170" s="40"/>
      <c r="M170" s="211" t="s">
        <v>1</v>
      </c>
      <c r="N170" s="212" t="s">
        <v>43</v>
      </c>
      <c r="O170" s="72"/>
      <c r="P170" s="213">
        <f>O170*H170</f>
        <v>0</v>
      </c>
      <c r="Q170" s="213">
        <v>0</v>
      </c>
      <c r="R170" s="213">
        <f>Q170*H170</f>
        <v>0</v>
      </c>
      <c r="S170" s="213">
        <v>0</v>
      </c>
      <c r="T170" s="214">
        <f>S170*H170</f>
        <v>0</v>
      </c>
      <c r="U170" s="35"/>
      <c r="V170" s="35"/>
      <c r="W170" s="35"/>
      <c r="X170" s="35"/>
      <c r="Y170" s="35"/>
      <c r="Z170" s="35"/>
      <c r="AA170" s="35"/>
      <c r="AB170" s="35"/>
      <c r="AC170" s="35"/>
      <c r="AD170" s="35"/>
      <c r="AE170" s="35"/>
      <c r="AR170" s="215" t="s">
        <v>269</v>
      </c>
      <c r="AT170" s="215" t="s">
        <v>166</v>
      </c>
      <c r="AU170" s="215" t="s">
        <v>88</v>
      </c>
      <c r="AY170" s="18" t="s">
        <v>164</v>
      </c>
      <c r="BE170" s="216">
        <f>IF(N170="základní",J170,0)</f>
        <v>0</v>
      </c>
      <c r="BF170" s="216">
        <f>IF(N170="snížená",J170,0)</f>
        <v>0</v>
      </c>
      <c r="BG170" s="216">
        <f>IF(N170="zákl. přenesená",J170,0)</f>
        <v>0</v>
      </c>
      <c r="BH170" s="216">
        <f>IF(N170="sníž. přenesená",J170,0)</f>
        <v>0</v>
      </c>
      <c r="BI170" s="216">
        <f>IF(N170="nulová",J170,0)</f>
        <v>0</v>
      </c>
      <c r="BJ170" s="18" t="s">
        <v>86</v>
      </c>
      <c r="BK170" s="216">
        <f>ROUND(I170*H170,2)</f>
        <v>0</v>
      </c>
      <c r="BL170" s="18" t="s">
        <v>269</v>
      </c>
      <c r="BM170" s="215" t="s">
        <v>1961</v>
      </c>
    </row>
    <row r="171" spans="1:65" s="13" customFormat="1" ht="11.25">
      <c r="B171" s="221"/>
      <c r="C171" s="222"/>
      <c r="D171" s="217" t="s">
        <v>175</v>
      </c>
      <c r="E171" s="223" t="s">
        <v>1</v>
      </c>
      <c r="F171" s="224" t="s">
        <v>1962</v>
      </c>
      <c r="G171" s="222"/>
      <c r="H171" s="225">
        <v>80</v>
      </c>
      <c r="I171" s="226"/>
      <c r="J171" s="222"/>
      <c r="K171" s="222"/>
      <c r="L171" s="227"/>
      <c r="M171" s="228"/>
      <c r="N171" s="229"/>
      <c r="O171" s="229"/>
      <c r="P171" s="229"/>
      <c r="Q171" s="229"/>
      <c r="R171" s="229"/>
      <c r="S171" s="229"/>
      <c r="T171" s="230"/>
      <c r="AT171" s="231" t="s">
        <v>175</v>
      </c>
      <c r="AU171" s="231" t="s">
        <v>88</v>
      </c>
      <c r="AV171" s="13" t="s">
        <v>88</v>
      </c>
      <c r="AW171" s="13" t="s">
        <v>33</v>
      </c>
      <c r="AX171" s="13" t="s">
        <v>86</v>
      </c>
      <c r="AY171" s="231" t="s">
        <v>164</v>
      </c>
    </row>
    <row r="172" spans="1:65" s="2" customFormat="1" ht="36" customHeight="1">
      <c r="A172" s="35"/>
      <c r="B172" s="36"/>
      <c r="C172" s="204" t="s">
        <v>363</v>
      </c>
      <c r="D172" s="204" t="s">
        <v>166</v>
      </c>
      <c r="E172" s="205" t="s">
        <v>1963</v>
      </c>
      <c r="F172" s="206" t="s">
        <v>1964</v>
      </c>
      <c r="G172" s="207" t="s">
        <v>243</v>
      </c>
      <c r="H172" s="208">
        <v>0.11899999999999999</v>
      </c>
      <c r="I172" s="209"/>
      <c r="J172" s="210">
        <f>ROUND(I172*H172,2)</f>
        <v>0</v>
      </c>
      <c r="K172" s="206" t="s">
        <v>170</v>
      </c>
      <c r="L172" s="40"/>
      <c r="M172" s="211" t="s">
        <v>1</v>
      </c>
      <c r="N172" s="212" t="s">
        <v>43</v>
      </c>
      <c r="O172" s="72"/>
      <c r="P172" s="213">
        <f>O172*H172</f>
        <v>0</v>
      </c>
      <c r="Q172" s="213">
        <v>0</v>
      </c>
      <c r="R172" s="213">
        <f>Q172*H172</f>
        <v>0</v>
      </c>
      <c r="S172" s="213">
        <v>0</v>
      </c>
      <c r="T172" s="214">
        <f>S172*H172</f>
        <v>0</v>
      </c>
      <c r="U172" s="35"/>
      <c r="V172" s="35"/>
      <c r="W172" s="35"/>
      <c r="X172" s="35"/>
      <c r="Y172" s="35"/>
      <c r="Z172" s="35"/>
      <c r="AA172" s="35"/>
      <c r="AB172" s="35"/>
      <c r="AC172" s="35"/>
      <c r="AD172" s="35"/>
      <c r="AE172" s="35"/>
      <c r="AR172" s="215" t="s">
        <v>269</v>
      </c>
      <c r="AT172" s="215" t="s">
        <v>166</v>
      </c>
      <c r="AU172" s="215" t="s">
        <v>88</v>
      </c>
      <c r="AY172" s="18" t="s">
        <v>164</v>
      </c>
      <c r="BE172" s="216">
        <f>IF(N172="základní",J172,0)</f>
        <v>0</v>
      </c>
      <c r="BF172" s="216">
        <f>IF(N172="snížená",J172,0)</f>
        <v>0</v>
      </c>
      <c r="BG172" s="216">
        <f>IF(N172="zákl. přenesená",J172,0)</f>
        <v>0</v>
      </c>
      <c r="BH172" s="216">
        <f>IF(N172="sníž. přenesená",J172,0)</f>
        <v>0</v>
      </c>
      <c r="BI172" s="216">
        <f>IF(N172="nulová",J172,0)</f>
        <v>0</v>
      </c>
      <c r="BJ172" s="18" t="s">
        <v>86</v>
      </c>
      <c r="BK172" s="216">
        <f>ROUND(I172*H172,2)</f>
        <v>0</v>
      </c>
      <c r="BL172" s="18" t="s">
        <v>269</v>
      </c>
      <c r="BM172" s="215" t="s">
        <v>1965</v>
      </c>
    </row>
    <row r="173" spans="1:65" s="2" customFormat="1" ht="107.25">
      <c r="A173" s="35"/>
      <c r="B173" s="36"/>
      <c r="C173" s="37"/>
      <c r="D173" s="217" t="s">
        <v>173</v>
      </c>
      <c r="E173" s="37"/>
      <c r="F173" s="218" t="s">
        <v>1519</v>
      </c>
      <c r="G173" s="37"/>
      <c r="H173" s="37"/>
      <c r="I173" s="116"/>
      <c r="J173" s="37"/>
      <c r="K173" s="37"/>
      <c r="L173" s="40"/>
      <c r="M173" s="219"/>
      <c r="N173" s="220"/>
      <c r="O173" s="72"/>
      <c r="P173" s="72"/>
      <c r="Q173" s="72"/>
      <c r="R173" s="72"/>
      <c r="S173" s="72"/>
      <c r="T173" s="73"/>
      <c r="U173" s="35"/>
      <c r="V173" s="35"/>
      <c r="W173" s="35"/>
      <c r="X173" s="35"/>
      <c r="Y173" s="35"/>
      <c r="Z173" s="35"/>
      <c r="AA173" s="35"/>
      <c r="AB173" s="35"/>
      <c r="AC173" s="35"/>
      <c r="AD173" s="35"/>
      <c r="AE173" s="35"/>
      <c r="AT173" s="18" t="s">
        <v>173</v>
      </c>
      <c r="AU173" s="18" t="s">
        <v>88</v>
      </c>
    </row>
    <row r="174" spans="1:65" s="2" customFormat="1" ht="48" customHeight="1">
      <c r="A174" s="35"/>
      <c r="B174" s="36"/>
      <c r="C174" s="204" t="s">
        <v>370</v>
      </c>
      <c r="D174" s="204" t="s">
        <v>166</v>
      </c>
      <c r="E174" s="205" t="s">
        <v>1966</v>
      </c>
      <c r="F174" s="206" t="s">
        <v>1967</v>
      </c>
      <c r="G174" s="207" t="s">
        <v>243</v>
      </c>
      <c r="H174" s="208">
        <v>0.11899999999999999</v>
      </c>
      <c r="I174" s="209"/>
      <c r="J174" s="210">
        <f>ROUND(I174*H174,2)</f>
        <v>0</v>
      </c>
      <c r="K174" s="206" t="s">
        <v>170</v>
      </c>
      <c r="L174" s="40"/>
      <c r="M174" s="211" t="s">
        <v>1</v>
      </c>
      <c r="N174" s="212" t="s">
        <v>43</v>
      </c>
      <c r="O174" s="72"/>
      <c r="P174" s="213">
        <f>O174*H174</f>
        <v>0</v>
      </c>
      <c r="Q174" s="213">
        <v>0</v>
      </c>
      <c r="R174" s="213">
        <f>Q174*H174</f>
        <v>0</v>
      </c>
      <c r="S174" s="213">
        <v>0</v>
      </c>
      <c r="T174" s="214">
        <f>S174*H174</f>
        <v>0</v>
      </c>
      <c r="U174" s="35"/>
      <c r="V174" s="35"/>
      <c r="W174" s="35"/>
      <c r="X174" s="35"/>
      <c r="Y174" s="35"/>
      <c r="Z174" s="35"/>
      <c r="AA174" s="35"/>
      <c r="AB174" s="35"/>
      <c r="AC174" s="35"/>
      <c r="AD174" s="35"/>
      <c r="AE174" s="35"/>
      <c r="AR174" s="215" t="s">
        <v>269</v>
      </c>
      <c r="AT174" s="215" t="s">
        <v>166</v>
      </c>
      <c r="AU174" s="215" t="s">
        <v>88</v>
      </c>
      <c r="AY174" s="18" t="s">
        <v>164</v>
      </c>
      <c r="BE174" s="216">
        <f>IF(N174="základní",J174,0)</f>
        <v>0</v>
      </c>
      <c r="BF174" s="216">
        <f>IF(N174="snížená",J174,0)</f>
        <v>0</v>
      </c>
      <c r="BG174" s="216">
        <f>IF(N174="zákl. přenesená",J174,0)</f>
        <v>0</v>
      </c>
      <c r="BH174" s="216">
        <f>IF(N174="sníž. přenesená",J174,0)</f>
        <v>0</v>
      </c>
      <c r="BI174" s="216">
        <f>IF(N174="nulová",J174,0)</f>
        <v>0</v>
      </c>
      <c r="BJ174" s="18" t="s">
        <v>86</v>
      </c>
      <c r="BK174" s="216">
        <f>ROUND(I174*H174,2)</f>
        <v>0</v>
      </c>
      <c r="BL174" s="18" t="s">
        <v>269</v>
      </c>
      <c r="BM174" s="215" t="s">
        <v>1968</v>
      </c>
    </row>
    <row r="175" spans="1:65" s="2" customFormat="1" ht="107.25">
      <c r="A175" s="35"/>
      <c r="B175" s="36"/>
      <c r="C175" s="37"/>
      <c r="D175" s="217" t="s">
        <v>173</v>
      </c>
      <c r="E175" s="37"/>
      <c r="F175" s="218" t="s">
        <v>1519</v>
      </c>
      <c r="G175" s="37"/>
      <c r="H175" s="37"/>
      <c r="I175" s="116"/>
      <c r="J175" s="37"/>
      <c r="K175" s="37"/>
      <c r="L175" s="40"/>
      <c r="M175" s="219"/>
      <c r="N175" s="220"/>
      <c r="O175" s="72"/>
      <c r="P175" s="72"/>
      <c r="Q175" s="72"/>
      <c r="R175" s="72"/>
      <c r="S175" s="72"/>
      <c r="T175" s="73"/>
      <c r="U175" s="35"/>
      <c r="V175" s="35"/>
      <c r="W175" s="35"/>
      <c r="X175" s="35"/>
      <c r="Y175" s="35"/>
      <c r="Z175" s="35"/>
      <c r="AA175" s="35"/>
      <c r="AB175" s="35"/>
      <c r="AC175" s="35"/>
      <c r="AD175" s="35"/>
      <c r="AE175" s="35"/>
      <c r="AT175" s="18" t="s">
        <v>173</v>
      </c>
      <c r="AU175" s="18" t="s">
        <v>88</v>
      </c>
    </row>
    <row r="176" spans="1:65" s="12" customFormat="1" ht="22.9" customHeight="1">
      <c r="B176" s="188"/>
      <c r="C176" s="189"/>
      <c r="D176" s="190" t="s">
        <v>77</v>
      </c>
      <c r="E176" s="202" t="s">
        <v>1969</v>
      </c>
      <c r="F176" s="202" t="s">
        <v>1970</v>
      </c>
      <c r="G176" s="189"/>
      <c r="H176" s="189"/>
      <c r="I176" s="192"/>
      <c r="J176" s="203">
        <f>BK176</f>
        <v>0</v>
      </c>
      <c r="K176" s="189"/>
      <c r="L176" s="194"/>
      <c r="M176" s="195"/>
      <c r="N176" s="196"/>
      <c r="O176" s="196"/>
      <c r="P176" s="197">
        <f>SUM(P177:P202)</f>
        <v>0</v>
      </c>
      <c r="Q176" s="196"/>
      <c r="R176" s="197">
        <f>SUM(R177:R202)</f>
        <v>0.31009000000000003</v>
      </c>
      <c r="S176" s="196"/>
      <c r="T176" s="198">
        <f>SUM(T177:T202)</f>
        <v>0</v>
      </c>
      <c r="AR176" s="199" t="s">
        <v>88</v>
      </c>
      <c r="AT176" s="200" t="s">
        <v>77</v>
      </c>
      <c r="AU176" s="200" t="s">
        <v>86</v>
      </c>
      <c r="AY176" s="199" t="s">
        <v>164</v>
      </c>
      <c r="BK176" s="201">
        <f>SUM(BK177:BK202)</f>
        <v>0</v>
      </c>
    </row>
    <row r="177" spans="1:65" s="2" customFormat="1" ht="24" customHeight="1">
      <c r="A177" s="35"/>
      <c r="B177" s="36"/>
      <c r="C177" s="204" t="s">
        <v>381</v>
      </c>
      <c r="D177" s="204" t="s">
        <v>166</v>
      </c>
      <c r="E177" s="205" t="s">
        <v>1971</v>
      </c>
      <c r="F177" s="206" t="s">
        <v>1972</v>
      </c>
      <c r="G177" s="207" t="s">
        <v>395</v>
      </c>
      <c r="H177" s="208">
        <v>6</v>
      </c>
      <c r="I177" s="209"/>
      <c r="J177" s="210">
        <f t="shared" ref="J177:J199" si="20">ROUND(I177*H177,2)</f>
        <v>0</v>
      </c>
      <c r="K177" s="206" t="s">
        <v>170</v>
      </c>
      <c r="L177" s="40"/>
      <c r="M177" s="211" t="s">
        <v>1</v>
      </c>
      <c r="N177" s="212" t="s">
        <v>43</v>
      </c>
      <c r="O177" s="72"/>
      <c r="P177" s="213">
        <f t="shared" ref="P177:P199" si="21">O177*H177</f>
        <v>0</v>
      </c>
      <c r="Q177" s="213">
        <v>2.3000000000000001E-4</v>
      </c>
      <c r="R177" s="213">
        <f t="shared" ref="R177:R199" si="22">Q177*H177</f>
        <v>1.3800000000000002E-3</v>
      </c>
      <c r="S177" s="213">
        <v>0</v>
      </c>
      <c r="T177" s="214">
        <f t="shared" ref="T177:T199" si="23">S177*H177</f>
        <v>0</v>
      </c>
      <c r="U177" s="35"/>
      <c r="V177" s="35"/>
      <c r="W177" s="35"/>
      <c r="X177" s="35"/>
      <c r="Y177" s="35"/>
      <c r="Z177" s="35"/>
      <c r="AA177" s="35"/>
      <c r="AB177" s="35"/>
      <c r="AC177" s="35"/>
      <c r="AD177" s="35"/>
      <c r="AE177" s="35"/>
      <c r="AR177" s="215" t="s">
        <v>269</v>
      </c>
      <c r="AT177" s="215" t="s">
        <v>166</v>
      </c>
      <c r="AU177" s="215" t="s">
        <v>88</v>
      </c>
      <c r="AY177" s="18" t="s">
        <v>164</v>
      </c>
      <c r="BE177" s="216">
        <f t="shared" ref="BE177:BE199" si="24">IF(N177="základní",J177,0)</f>
        <v>0</v>
      </c>
      <c r="BF177" s="216">
        <f t="shared" ref="BF177:BF199" si="25">IF(N177="snížená",J177,0)</f>
        <v>0</v>
      </c>
      <c r="BG177" s="216">
        <f t="shared" ref="BG177:BG199" si="26">IF(N177="zákl. přenesená",J177,0)</f>
        <v>0</v>
      </c>
      <c r="BH177" s="216">
        <f t="shared" ref="BH177:BH199" si="27">IF(N177="sníž. přenesená",J177,0)</f>
        <v>0</v>
      </c>
      <c r="BI177" s="216">
        <f t="shared" ref="BI177:BI199" si="28">IF(N177="nulová",J177,0)</f>
        <v>0</v>
      </c>
      <c r="BJ177" s="18" t="s">
        <v>86</v>
      </c>
      <c r="BK177" s="216">
        <f t="shared" ref="BK177:BK199" si="29">ROUND(I177*H177,2)</f>
        <v>0</v>
      </c>
      <c r="BL177" s="18" t="s">
        <v>269</v>
      </c>
      <c r="BM177" s="215" t="s">
        <v>1973</v>
      </c>
    </row>
    <row r="178" spans="1:65" s="2" customFormat="1" ht="16.5" customHeight="1">
      <c r="A178" s="35"/>
      <c r="B178" s="36"/>
      <c r="C178" s="204" t="s">
        <v>387</v>
      </c>
      <c r="D178" s="204" t="s">
        <v>166</v>
      </c>
      <c r="E178" s="205" t="s">
        <v>1974</v>
      </c>
      <c r="F178" s="206" t="s">
        <v>1975</v>
      </c>
      <c r="G178" s="207" t="s">
        <v>395</v>
      </c>
      <c r="H178" s="208">
        <v>2</v>
      </c>
      <c r="I178" s="209"/>
      <c r="J178" s="210">
        <f t="shared" si="20"/>
        <v>0</v>
      </c>
      <c r="K178" s="206" t="s">
        <v>170</v>
      </c>
      <c r="L178" s="40"/>
      <c r="M178" s="211" t="s">
        <v>1</v>
      </c>
      <c r="N178" s="212" t="s">
        <v>43</v>
      </c>
      <c r="O178" s="72"/>
      <c r="P178" s="213">
        <f t="shared" si="21"/>
        <v>0</v>
      </c>
      <c r="Q178" s="213">
        <v>2.5000000000000001E-4</v>
      </c>
      <c r="R178" s="213">
        <f t="shared" si="22"/>
        <v>5.0000000000000001E-4</v>
      </c>
      <c r="S178" s="213">
        <v>0</v>
      </c>
      <c r="T178" s="214">
        <f t="shared" si="23"/>
        <v>0</v>
      </c>
      <c r="U178" s="35"/>
      <c r="V178" s="35"/>
      <c r="W178" s="35"/>
      <c r="X178" s="35"/>
      <c r="Y178" s="35"/>
      <c r="Z178" s="35"/>
      <c r="AA178" s="35"/>
      <c r="AB178" s="35"/>
      <c r="AC178" s="35"/>
      <c r="AD178" s="35"/>
      <c r="AE178" s="35"/>
      <c r="AR178" s="215" t="s">
        <v>269</v>
      </c>
      <c r="AT178" s="215" t="s">
        <v>166</v>
      </c>
      <c r="AU178" s="215" t="s">
        <v>88</v>
      </c>
      <c r="AY178" s="18" t="s">
        <v>164</v>
      </c>
      <c r="BE178" s="216">
        <f t="shared" si="24"/>
        <v>0</v>
      </c>
      <c r="BF178" s="216">
        <f t="shared" si="25"/>
        <v>0</v>
      </c>
      <c r="BG178" s="216">
        <f t="shared" si="26"/>
        <v>0</v>
      </c>
      <c r="BH178" s="216">
        <f t="shared" si="27"/>
        <v>0</v>
      </c>
      <c r="BI178" s="216">
        <f t="shared" si="28"/>
        <v>0</v>
      </c>
      <c r="BJ178" s="18" t="s">
        <v>86</v>
      </c>
      <c r="BK178" s="216">
        <f t="shared" si="29"/>
        <v>0</v>
      </c>
      <c r="BL178" s="18" t="s">
        <v>269</v>
      </c>
      <c r="BM178" s="215" t="s">
        <v>1976</v>
      </c>
    </row>
    <row r="179" spans="1:65" s="2" customFormat="1" ht="16.5" customHeight="1">
      <c r="A179" s="35"/>
      <c r="B179" s="36"/>
      <c r="C179" s="204" t="s">
        <v>392</v>
      </c>
      <c r="D179" s="204" t="s">
        <v>166</v>
      </c>
      <c r="E179" s="205" t="s">
        <v>1977</v>
      </c>
      <c r="F179" s="206" t="s">
        <v>1978</v>
      </c>
      <c r="G179" s="207" t="s">
        <v>395</v>
      </c>
      <c r="H179" s="208">
        <v>1</v>
      </c>
      <c r="I179" s="209"/>
      <c r="J179" s="210">
        <f t="shared" si="20"/>
        <v>0</v>
      </c>
      <c r="K179" s="206" t="s">
        <v>170</v>
      </c>
      <c r="L179" s="40"/>
      <c r="M179" s="211" t="s">
        <v>1</v>
      </c>
      <c r="N179" s="212" t="s">
        <v>43</v>
      </c>
      <c r="O179" s="72"/>
      <c r="P179" s="213">
        <f t="shared" si="21"/>
        <v>0</v>
      </c>
      <c r="Q179" s="213">
        <v>3.8000000000000002E-4</v>
      </c>
      <c r="R179" s="213">
        <f t="shared" si="22"/>
        <v>3.8000000000000002E-4</v>
      </c>
      <c r="S179" s="213">
        <v>0</v>
      </c>
      <c r="T179" s="214">
        <f t="shared" si="23"/>
        <v>0</v>
      </c>
      <c r="U179" s="35"/>
      <c r="V179" s="35"/>
      <c r="W179" s="35"/>
      <c r="X179" s="35"/>
      <c r="Y179" s="35"/>
      <c r="Z179" s="35"/>
      <c r="AA179" s="35"/>
      <c r="AB179" s="35"/>
      <c r="AC179" s="35"/>
      <c r="AD179" s="35"/>
      <c r="AE179" s="35"/>
      <c r="AR179" s="215" t="s">
        <v>269</v>
      </c>
      <c r="AT179" s="215" t="s">
        <v>166</v>
      </c>
      <c r="AU179" s="215" t="s">
        <v>88</v>
      </c>
      <c r="AY179" s="18" t="s">
        <v>164</v>
      </c>
      <c r="BE179" s="216">
        <f t="shared" si="24"/>
        <v>0</v>
      </c>
      <c r="BF179" s="216">
        <f t="shared" si="25"/>
        <v>0</v>
      </c>
      <c r="BG179" s="216">
        <f t="shared" si="26"/>
        <v>0</v>
      </c>
      <c r="BH179" s="216">
        <f t="shared" si="27"/>
        <v>0</v>
      </c>
      <c r="BI179" s="216">
        <f t="shared" si="28"/>
        <v>0</v>
      </c>
      <c r="BJ179" s="18" t="s">
        <v>86</v>
      </c>
      <c r="BK179" s="216">
        <f t="shared" si="29"/>
        <v>0</v>
      </c>
      <c r="BL179" s="18" t="s">
        <v>269</v>
      </c>
      <c r="BM179" s="215" t="s">
        <v>1979</v>
      </c>
    </row>
    <row r="180" spans="1:65" s="2" customFormat="1" ht="24" customHeight="1">
      <c r="A180" s="35"/>
      <c r="B180" s="36"/>
      <c r="C180" s="204" t="s">
        <v>397</v>
      </c>
      <c r="D180" s="204" t="s">
        <v>166</v>
      </c>
      <c r="E180" s="205" t="s">
        <v>1980</v>
      </c>
      <c r="F180" s="206" t="s">
        <v>1981</v>
      </c>
      <c r="G180" s="207" t="s">
        <v>395</v>
      </c>
      <c r="H180" s="208">
        <v>16</v>
      </c>
      <c r="I180" s="209"/>
      <c r="J180" s="210">
        <f t="shared" si="20"/>
        <v>0</v>
      </c>
      <c r="K180" s="206" t="s">
        <v>170</v>
      </c>
      <c r="L180" s="40"/>
      <c r="M180" s="211" t="s">
        <v>1</v>
      </c>
      <c r="N180" s="212" t="s">
        <v>43</v>
      </c>
      <c r="O180" s="72"/>
      <c r="P180" s="213">
        <f t="shared" si="21"/>
        <v>0</v>
      </c>
      <c r="Q180" s="213">
        <v>2.2000000000000001E-4</v>
      </c>
      <c r="R180" s="213">
        <f t="shared" si="22"/>
        <v>3.5200000000000001E-3</v>
      </c>
      <c r="S180" s="213">
        <v>0</v>
      </c>
      <c r="T180" s="214">
        <f t="shared" si="23"/>
        <v>0</v>
      </c>
      <c r="U180" s="35"/>
      <c r="V180" s="35"/>
      <c r="W180" s="35"/>
      <c r="X180" s="35"/>
      <c r="Y180" s="35"/>
      <c r="Z180" s="35"/>
      <c r="AA180" s="35"/>
      <c r="AB180" s="35"/>
      <c r="AC180" s="35"/>
      <c r="AD180" s="35"/>
      <c r="AE180" s="35"/>
      <c r="AR180" s="215" t="s">
        <v>269</v>
      </c>
      <c r="AT180" s="215" t="s">
        <v>166</v>
      </c>
      <c r="AU180" s="215" t="s">
        <v>88</v>
      </c>
      <c r="AY180" s="18" t="s">
        <v>164</v>
      </c>
      <c r="BE180" s="216">
        <f t="shared" si="24"/>
        <v>0</v>
      </c>
      <c r="BF180" s="216">
        <f t="shared" si="25"/>
        <v>0</v>
      </c>
      <c r="BG180" s="216">
        <f t="shared" si="26"/>
        <v>0</v>
      </c>
      <c r="BH180" s="216">
        <f t="shared" si="27"/>
        <v>0</v>
      </c>
      <c r="BI180" s="216">
        <f t="shared" si="28"/>
        <v>0</v>
      </c>
      <c r="BJ180" s="18" t="s">
        <v>86</v>
      </c>
      <c r="BK180" s="216">
        <f t="shared" si="29"/>
        <v>0</v>
      </c>
      <c r="BL180" s="18" t="s">
        <v>269</v>
      </c>
      <c r="BM180" s="215" t="s">
        <v>1982</v>
      </c>
    </row>
    <row r="181" spans="1:65" s="2" customFormat="1" ht="24" customHeight="1">
      <c r="A181" s="35"/>
      <c r="B181" s="36"/>
      <c r="C181" s="204" t="s">
        <v>401</v>
      </c>
      <c r="D181" s="204" t="s">
        <v>166</v>
      </c>
      <c r="E181" s="205" t="s">
        <v>1983</v>
      </c>
      <c r="F181" s="206" t="s">
        <v>1984</v>
      </c>
      <c r="G181" s="207" t="s">
        <v>395</v>
      </c>
      <c r="H181" s="208">
        <v>2</v>
      </c>
      <c r="I181" s="209"/>
      <c r="J181" s="210">
        <f t="shared" si="20"/>
        <v>0</v>
      </c>
      <c r="K181" s="206" t="s">
        <v>170</v>
      </c>
      <c r="L181" s="40"/>
      <c r="M181" s="211" t="s">
        <v>1</v>
      </c>
      <c r="N181" s="212" t="s">
        <v>43</v>
      </c>
      <c r="O181" s="72"/>
      <c r="P181" s="213">
        <f t="shared" si="21"/>
        <v>0</v>
      </c>
      <c r="Q181" s="213">
        <v>5.6999999999999998E-4</v>
      </c>
      <c r="R181" s="213">
        <f t="shared" si="22"/>
        <v>1.14E-3</v>
      </c>
      <c r="S181" s="213">
        <v>0</v>
      </c>
      <c r="T181" s="214">
        <f t="shared" si="23"/>
        <v>0</v>
      </c>
      <c r="U181" s="35"/>
      <c r="V181" s="35"/>
      <c r="W181" s="35"/>
      <c r="X181" s="35"/>
      <c r="Y181" s="35"/>
      <c r="Z181" s="35"/>
      <c r="AA181" s="35"/>
      <c r="AB181" s="35"/>
      <c r="AC181" s="35"/>
      <c r="AD181" s="35"/>
      <c r="AE181" s="35"/>
      <c r="AR181" s="215" t="s">
        <v>269</v>
      </c>
      <c r="AT181" s="215" t="s">
        <v>166</v>
      </c>
      <c r="AU181" s="215" t="s">
        <v>88</v>
      </c>
      <c r="AY181" s="18" t="s">
        <v>164</v>
      </c>
      <c r="BE181" s="216">
        <f t="shared" si="24"/>
        <v>0</v>
      </c>
      <c r="BF181" s="216">
        <f t="shared" si="25"/>
        <v>0</v>
      </c>
      <c r="BG181" s="216">
        <f t="shared" si="26"/>
        <v>0</v>
      </c>
      <c r="BH181" s="216">
        <f t="shared" si="27"/>
        <v>0</v>
      </c>
      <c r="BI181" s="216">
        <f t="shared" si="28"/>
        <v>0</v>
      </c>
      <c r="BJ181" s="18" t="s">
        <v>86</v>
      </c>
      <c r="BK181" s="216">
        <f t="shared" si="29"/>
        <v>0</v>
      </c>
      <c r="BL181" s="18" t="s">
        <v>269</v>
      </c>
      <c r="BM181" s="215" t="s">
        <v>1985</v>
      </c>
    </row>
    <row r="182" spans="1:65" s="2" customFormat="1" ht="24" customHeight="1">
      <c r="A182" s="35"/>
      <c r="B182" s="36"/>
      <c r="C182" s="204" t="s">
        <v>405</v>
      </c>
      <c r="D182" s="204" t="s">
        <v>166</v>
      </c>
      <c r="E182" s="205" t="s">
        <v>1986</v>
      </c>
      <c r="F182" s="206" t="s">
        <v>1987</v>
      </c>
      <c r="G182" s="207" t="s">
        <v>395</v>
      </c>
      <c r="H182" s="208">
        <v>1</v>
      </c>
      <c r="I182" s="209"/>
      <c r="J182" s="210">
        <f t="shared" si="20"/>
        <v>0</v>
      </c>
      <c r="K182" s="206" t="s">
        <v>170</v>
      </c>
      <c r="L182" s="40"/>
      <c r="M182" s="211" t="s">
        <v>1</v>
      </c>
      <c r="N182" s="212" t="s">
        <v>43</v>
      </c>
      <c r="O182" s="72"/>
      <c r="P182" s="213">
        <f t="shared" si="21"/>
        <v>0</v>
      </c>
      <c r="Q182" s="213">
        <v>1.24E-3</v>
      </c>
      <c r="R182" s="213">
        <f t="shared" si="22"/>
        <v>1.24E-3</v>
      </c>
      <c r="S182" s="213">
        <v>0</v>
      </c>
      <c r="T182" s="214">
        <f t="shared" si="23"/>
        <v>0</v>
      </c>
      <c r="U182" s="35"/>
      <c r="V182" s="35"/>
      <c r="W182" s="35"/>
      <c r="X182" s="35"/>
      <c r="Y182" s="35"/>
      <c r="Z182" s="35"/>
      <c r="AA182" s="35"/>
      <c r="AB182" s="35"/>
      <c r="AC182" s="35"/>
      <c r="AD182" s="35"/>
      <c r="AE182" s="35"/>
      <c r="AR182" s="215" t="s">
        <v>269</v>
      </c>
      <c r="AT182" s="215" t="s">
        <v>166</v>
      </c>
      <c r="AU182" s="215" t="s">
        <v>88</v>
      </c>
      <c r="AY182" s="18" t="s">
        <v>164</v>
      </c>
      <c r="BE182" s="216">
        <f t="shared" si="24"/>
        <v>0</v>
      </c>
      <c r="BF182" s="216">
        <f t="shared" si="25"/>
        <v>0</v>
      </c>
      <c r="BG182" s="216">
        <f t="shared" si="26"/>
        <v>0</v>
      </c>
      <c r="BH182" s="216">
        <f t="shared" si="27"/>
        <v>0</v>
      </c>
      <c r="BI182" s="216">
        <f t="shared" si="28"/>
        <v>0</v>
      </c>
      <c r="BJ182" s="18" t="s">
        <v>86</v>
      </c>
      <c r="BK182" s="216">
        <f t="shared" si="29"/>
        <v>0</v>
      </c>
      <c r="BL182" s="18" t="s">
        <v>269</v>
      </c>
      <c r="BM182" s="215" t="s">
        <v>1988</v>
      </c>
    </row>
    <row r="183" spans="1:65" s="2" customFormat="1" ht="24" customHeight="1">
      <c r="A183" s="35"/>
      <c r="B183" s="36"/>
      <c r="C183" s="204" t="s">
        <v>409</v>
      </c>
      <c r="D183" s="204" t="s">
        <v>166</v>
      </c>
      <c r="E183" s="205" t="s">
        <v>1989</v>
      </c>
      <c r="F183" s="206" t="s">
        <v>1990</v>
      </c>
      <c r="G183" s="207" t="s">
        <v>395</v>
      </c>
      <c r="H183" s="208">
        <v>3</v>
      </c>
      <c r="I183" s="209"/>
      <c r="J183" s="210">
        <f t="shared" si="20"/>
        <v>0</v>
      </c>
      <c r="K183" s="206" t="s">
        <v>170</v>
      </c>
      <c r="L183" s="40"/>
      <c r="M183" s="211" t="s">
        <v>1</v>
      </c>
      <c r="N183" s="212" t="s">
        <v>43</v>
      </c>
      <c r="O183" s="72"/>
      <c r="P183" s="213">
        <f t="shared" si="21"/>
        <v>0</v>
      </c>
      <c r="Q183" s="213">
        <v>2.1000000000000001E-4</v>
      </c>
      <c r="R183" s="213">
        <f t="shared" si="22"/>
        <v>6.3000000000000003E-4</v>
      </c>
      <c r="S183" s="213">
        <v>0</v>
      </c>
      <c r="T183" s="214">
        <f t="shared" si="23"/>
        <v>0</v>
      </c>
      <c r="U183" s="35"/>
      <c r="V183" s="35"/>
      <c r="W183" s="35"/>
      <c r="X183" s="35"/>
      <c r="Y183" s="35"/>
      <c r="Z183" s="35"/>
      <c r="AA183" s="35"/>
      <c r="AB183" s="35"/>
      <c r="AC183" s="35"/>
      <c r="AD183" s="35"/>
      <c r="AE183" s="35"/>
      <c r="AR183" s="215" t="s">
        <v>269</v>
      </c>
      <c r="AT183" s="215" t="s">
        <v>166</v>
      </c>
      <c r="AU183" s="215" t="s">
        <v>88</v>
      </c>
      <c r="AY183" s="18" t="s">
        <v>164</v>
      </c>
      <c r="BE183" s="216">
        <f t="shared" si="24"/>
        <v>0</v>
      </c>
      <c r="BF183" s="216">
        <f t="shared" si="25"/>
        <v>0</v>
      </c>
      <c r="BG183" s="216">
        <f t="shared" si="26"/>
        <v>0</v>
      </c>
      <c r="BH183" s="216">
        <f t="shared" si="27"/>
        <v>0</v>
      </c>
      <c r="BI183" s="216">
        <f t="shared" si="28"/>
        <v>0</v>
      </c>
      <c r="BJ183" s="18" t="s">
        <v>86</v>
      </c>
      <c r="BK183" s="216">
        <f t="shared" si="29"/>
        <v>0</v>
      </c>
      <c r="BL183" s="18" t="s">
        <v>269</v>
      </c>
      <c r="BM183" s="215" t="s">
        <v>1991</v>
      </c>
    </row>
    <row r="184" spans="1:65" s="2" customFormat="1" ht="24" customHeight="1">
      <c r="A184" s="35"/>
      <c r="B184" s="36"/>
      <c r="C184" s="204" t="s">
        <v>413</v>
      </c>
      <c r="D184" s="204" t="s">
        <v>166</v>
      </c>
      <c r="E184" s="205" t="s">
        <v>1992</v>
      </c>
      <c r="F184" s="206" t="s">
        <v>1993</v>
      </c>
      <c r="G184" s="207" t="s">
        <v>395</v>
      </c>
      <c r="H184" s="208">
        <v>8</v>
      </c>
      <c r="I184" s="209"/>
      <c r="J184" s="210">
        <f t="shared" si="20"/>
        <v>0</v>
      </c>
      <c r="K184" s="206" t="s">
        <v>170</v>
      </c>
      <c r="L184" s="40"/>
      <c r="M184" s="211" t="s">
        <v>1</v>
      </c>
      <c r="N184" s="212" t="s">
        <v>43</v>
      </c>
      <c r="O184" s="72"/>
      <c r="P184" s="213">
        <f t="shared" si="21"/>
        <v>0</v>
      </c>
      <c r="Q184" s="213">
        <v>5.0000000000000001E-4</v>
      </c>
      <c r="R184" s="213">
        <f t="shared" si="22"/>
        <v>4.0000000000000001E-3</v>
      </c>
      <c r="S184" s="213">
        <v>0</v>
      </c>
      <c r="T184" s="214">
        <f t="shared" si="23"/>
        <v>0</v>
      </c>
      <c r="U184" s="35"/>
      <c r="V184" s="35"/>
      <c r="W184" s="35"/>
      <c r="X184" s="35"/>
      <c r="Y184" s="35"/>
      <c r="Z184" s="35"/>
      <c r="AA184" s="35"/>
      <c r="AB184" s="35"/>
      <c r="AC184" s="35"/>
      <c r="AD184" s="35"/>
      <c r="AE184" s="35"/>
      <c r="AR184" s="215" t="s">
        <v>269</v>
      </c>
      <c r="AT184" s="215" t="s">
        <v>166</v>
      </c>
      <c r="AU184" s="215" t="s">
        <v>88</v>
      </c>
      <c r="AY184" s="18" t="s">
        <v>164</v>
      </c>
      <c r="BE184" s="216">
        <f t="shared" si="24"/>
        <v>0</v>
      </c>
      <c r="BF184" s="216">
        <f t="shared" si="25"/>
        <v>0</v>
      </c>
      <c r="BG184" s="216">
        <f t="shared" si="26"/>
        <v>0</v>
      </c>
      <c r="BH184" s="216">
        <f t="shared" si="27"/>
        <v>0</v>
      </c>
      <c r="BI184" s="216">
        <f t="shared" si="28"/>
        <v>0</v>
      </c>
      <c r="BJ184" s="18" t="s">
        <v>86</v>
      </c>
      <c r="BK184" s="216">
        <f t="shared" si="29"/>
        <v>0</v>
      </c>
      <c r="BL184" s="18" t="s">
        <v>269</v>
      </c>
      <c r="BM184" s="215" t="s">
        <v>1994</v>
      </c>
    </row>
    <row r="185" spans="1:65" s="2" customFormat="1" ht="24" customHeight="1">
      <c r="A185" s="35"/>
      <c r="B185" s="36"/>
      <c r="C185" s="204" t="s">
        <v>419</v>
      </c>
      <c r="D185" s="204" t="s">
        <v>166</v>
      </c>
      <c r="E185" s="205" t="s">
        <v>1995</v>
      </c>
      <c r="F185" s="206" t="s">
        <v>1996</v>
      </c>
      <c r="G185" s="207" t="s">
        <v>395</v>
      </c>
      <c r="H185" s="208">
        <v>9</v>
      </c>
      <c r="I185" s="209"/>
      <c r="J185" s="210">
        <f t="shared" si="20"/>
        <v>0</v>
      </c>
      <c r="K185" s="206" t="s">
        <v>170</v>
      </c>
      <c r="L185" s="40"/>
      <c r="M185" s="211" t="s">
        <v>1</v>
      </c>
      <c r="N185" s="212" t="s">
        <v>43</v>
      </c>
      <c r="O185" s="72"/>
      <c r="P185" s="213">
        <f t="shared" si="21"/>
        <v>0</v>
      </c>
      <c r="Q185" s="213">
        <v>6.9999999999999999E-4</v>
      </c>
      <c r="R185" s="213">
        <f t="shared" si="22"/>
        <v>6.3E-3</v>
      </c>
      <c r="S185" s="213">
        <v>0</v>
      </c>
      <c r="T185" s="214">
        <f t="shared" si="23"/>
        <v>0</v>
      </c>
      <c r="U185" s="35"/>
      <c r="V185" s="35"/>
      <c r="W185" s="35"/>
      <c r="X185" s="35"/>
      <c r="Y185" s="35"/>
      <c r="Z185" s="35"/>
      <c r="AA185" s="35"/>
      <c r="AB185" s="35"/>
      <c r="AC185" s="35"/>
      <c r="AD185" s="35"/>
      <c r="AE185" s="35"/>
      <c r="AR185" s="215" t="s">
        <v>269</v>
      </c>
      <c r="AT185" s="215" t="s">
        <v>166</v>
      </c>
      <c r="AU185" s="215" t="s">
        <v>88</v>
      </c>
      <c r="AY185" s="18" t="s">
        <v>164</v>
      </c>
      <c r="BE185" s="216">
        <f t="shared" si="24"/>
        <v>0</v>
      </c>
      <c r="BF185" s="216">
        <f t="shared" si="25"/>
        <v>0</v>
      </c>
      <c r="BG185" s="216">
        <f t="shared" si="26"/>
        <v>0</v>
      </c>
      <c r="BH185" s="216">
        <f t="shared" si="27"/>
        <v>0</v>
      </c>
      <c r="BI185" s="216">
        <f t="shared" si="28"/>
        <v>0</v>
      </c>
      <c r="BJ185" s="18" t="s">
        <v>86</v>
      </c>
      <c r="BK185" s="216">
        <f t="shared" si="29"/>
        <v>0</v>
      </c>
      <c r="BL185" s="18" t="s">
        <v>269</v>
      </c>
      <c r="BM185" s="215" t="s">
        <v>1997</v>
      </c>
    </row>
    <row r="186" spans="1:65" s="2" customFormat="1" ht="24" customHeight="1">
      <c r="A186" s="35"/>
      <c r="B186" s="36"/>
      <c r="C186" s="204" t="s">
        <v>426</v>
      </c>
      <c r="D186" s="204" t="s">
        <v>166</v>
      </c>
      <c r="E186" s="205" t="s">
        <v>1998</v>
      </c>
      <c r="F186" s="206" t="s">
        <v>1999</v>
      </c>
      <c r="G186" s="207" t="s">
        <v>466</v>
      </c>
      <c r="H186" s="208">
        <v>3</v>
      </c>
      <c r="I186" s="209"/>
      <c r="J186" s="210">
        <f t="shared" si="20"/>
        <v>0</v>
      </c>
      <c r="K186" s="206" t="s">
        <v>467</v>
      </c>
      <c r="L186" s="40"/>
      <c r="M186" s="211" t="s">
        <v>1</v>
      </c>
      <c r="N186" s="212" t="s">
        <v>43</v>
      </c>
      <c r="O186" s="72"/>
      <c r="P186" s="213">
        <f t="shared" si="21"/>
        <v>0</v>
      </c>
      <c r="Q186" s="213">
        <v>0.05</v>
      </c>
      <c r="R186" s="213">
        <f t="shared" si="22"/>
        <v>0.15000000000000002</v>
      </c>
      <c r="S186" s="213">
        <v>0</v>
      </c>
      <c r="T186" s="214">
        <f t="shared" si="23"/>
        <v>0</v>
      </c>
      <c r="U186" s="35"/>
      <c r="V186" s="35"/>
      <c r="W186" s="35"/>
      <c r="X186" s="35"/>
      <c r="Y186" s="35"/>
      <c r="Z186" s="35"/>
      <c r="AA186" s="35"/>
      <c r="AB186" s="35"/>
      <c r="AC186" s="35"/>
      <c r="AD186" s="35"/>
      <c r="AE186" s="35"/>
      <c r="AR186" s="215" t="s">
        <v>269</v>
      </c>
      <c r="AT186" s="215" t="s">
        <v>166</v>
      </c>
      <c r="AU186" s="215" t="s">
        <v>88</v>
      </c>
      <c r="AY186" s="18" t="s">
        <v>164</v>
      </c>
      <c r="BE186" s="216">
        <f t="shared" si="24"/>
        <v>0</v>
      </c>
      <c r="BF186" s="216">
        <f t="shared" si="25"/>
        <v>0</v>
      </c>
      <c r="BG186" s="216">
        <f t="shared" si="26"/>
        <v>0</v>
      </c>
      <c r="BH186" s="216">
        <f t="shared" si="27"/>
        <v>0</v>
      </c>
      <c r="BI186" s="216">
        <f t="shared" si="28"/>
        <v>0</v>
      </c>
      <c r="BJ186" s="18" t="s">
        <v>86</v>
      </c>
      <c r="BK186" s="216">
        <f t="shared" si="29"/>
        <v>0</v>
      </c>
      <c r="BL186" s="18" t="s">
        <v>269</v>
      </c>
      <c r="BM186" s="215" t="s">
        <v>2000</v>
      </c>
    </row>
    <row r="187" spans="1:65" s="2" customFormat="1" ht="16.5" customHeight="1">
      <c r="A187" s="35"/>
      <c r="B187" s="36"/>
      <c r="C187" s="204" t="s">
        <v>432</v>
      </c>
      <c r="D187" s="204" t="s">
        <v>166</v>
      </c>
      <c r="E187" s="205" t="s">
        <v>2001</v>
      </c>
      <c r="F187" s="206" t="s">
        <v>2002</v>
      </c>
      <c r="G187" s="207" t="s">
        <v>466</v>
      </c>
      <c r="H187" s="208">
        <v>1</v>
      </c>
      <c r="I187" s="209"/>
      <c r="J187" s="210">
        <f t="shared" si="20"/>
        <v>0</v>
      </c>
      <c r="K187" s="206" t="s">
        <v>467</v>
      </c>
      <c r="L187" s="40"/>
      <c r="M187" s="211" t="s">
        <v>1</v>
      </c>
      <c r="N187" s="212" t="s">
        <v>43</v>
      </c>
      <c r="O187" s="72"/>
      <c r="P187" s="213">
        <f t="shared" si="21"/>
        <v>0</v>
      </c>
      <c r="Q187" s="213">
        <v>0.05</v>
      </c>
      <c r="R187" s="213">
        <f t="shared" si="22"/>
        <v>0.05</v>
      </c>
      <c r="S187" s="213">
        <v>0</v>
      </c>
      <c r="T187" s="214">
        <f t="shared" si="23"/>
        <v>0</v>
      </c>
      <c r="U187" s="35"/>
      <c r="V187" s="35"/>
      <c r="W187" s="35"/>
      <c r="X187" s="35"/>
      <c r="Y187" s="35"/>
      <c r="Z187" s="35"/>
      <c r="AA187" s="35"/>
      <c r="AB187" s="35"/>
      <c r="AC187" s="35"/>
      <c r="AD187" s="35"/>
      <c r="AE187" s="35"/>
      <c r="AR187" s="215" t="s">
        <v>269</v>
      </c>
      <c r="AT187" s="215" t="s">
        <v>166</v>
      </c>
      <c r="AU187" s="215" t="s">
        <v>88</v>
      </c>
      <c r="AY187" s="18" t="s">
        <v>164</v>
      </c>
      <c r="BE187" s="216">
        <f t="shared" si="24"/>
        <v>0</v>
      </c>
      <c r="BF187" s="216">
        <f t="shared" si="25"/>
        <v>0</v>
      </c>
      <c r="BG187" s="216">
        <f t="shared" si="26"/>
        <v>0</v>
      </c>
      <c r="BH187" s="216">
        <f t="shared" si="27"/>
        <v>0</v>
      </c>
      <c r="BI187" s="216">
        <f t="shared" si="28"/>
        <v>0</v>
      </c>
      <c r="BJ187" s="18" t="s">
        <v>86</v>
      </c>
      <c r="BK187" s="216">
        <f t="shared" si="29"/>
        <v>0</v>
      </c>
      <c r="BL187" s="18" t="s">
        <v>269</v>
      </c>
      <c r="BM187" s="215" t="s">
        <v>2003</v>
      </c>
    </row>
    <row r="188" spans="1:65" s="2" customFormat="1" ht="24" customHeight="1">
      <c r="A188" s="35"/>
      <c r="B188" s="36"/>
      <c r="C188" s="204" t="s">
        <v>438</v>
      </c>
      <c r="D188" s="204" t="s">
        <v>166</v>
      </c>
      <c r="E188" s="205" t="s">
        <v>2004</v>
      </c>
      <c r="F188" s="206" t="s">
        <v>2005</v>
      </c>
      <c r="G188" s="207" t="s">
        <v>466</v>
      </c>
      <c r="H188" s="208">
        <v>1</v>
      </c>
      <c r="I188" s="209"/>
      <c r="J188" s="210">
        <f t="shared" si="20"/>
        <v>0</v>
      </c>
      <c r="K188" s="206" t="s">
        <v>467</v>
      </c>
      <c r="L188" s="40"/>
      <c r="M188" s="211" t="s">
        <v>1</v>
      </c>
      <c r="N188" s="212" t="s">
        <v>43</v>
      </c>
      <c r="O188" s="72"/>
      <c r="P188" s="213">
        <f t="shared" si="21"/>
        <v>0</v>
      </c>
      <c r="Q188" s="213">
        <v>0.05</v>
      </c>
      <c r="R188" s="213">
        <f t="shared" si="22"/>
        <v>0.05</v>
      </c>
      <c r="S188" s="213">
        <v>0</v>
      </c>
      <c r="T188" s="214">
        <f t="shared" si="23"/>
        <v>0</v>
      </c>
      <c r="U188" s="35"/>
      <c r="V188" s="35"/>
      <c r="W188" s="35"/>
      <c r="X188" s="35"/>
      <c r="Y188" s="35"/>
      <c r="Z188" s="35"/>
      <c r="AA188" s="35"/>
      <c r="AB188" s="35"/>
      <c r="AC188" s="35"/>
      <c r="AD188" s="35"/>
      <c r="AE188" s="35"/>
      <c r="AR188" s="215" t="s">
        <v>269</v>
      </c>
      <c r="AT188" s="215" t="s">
        <v>166</v>
      </c>
      <c r="AU188" s="215" t="s">
        <v>88</v>
      </c>
      <c r="AY188" s="18" t="s">
        <v>164</v>
      </c>
      <c r="BE188" s="216">
        <f t="shared" si="24"/>
        <v>0</v>
      </c>
      <c r="BF188" s="216">
        <f t="shared" si="25"/>
        <v>0</v>
      </c>
      <c r="BG188" s="216">
        <f t="shared" si="26"/>
        <v>0</v>
      </c>
      <c r="BH188" s="216">
        <f t="shared" si="27"/>
        <v>0</v>
      </c>
      <c r="BI188" s="216">
        <f t="shared" si="28"/>
        <v>0</v>
      </c>
      <c r="BJ188" s="18" t="s">
        <v>86</v>
      </c>
      <c r="BK188" s="216">
        <f t="shared" si="29"/>
        <v>0</v>
      </c>
      <c r="BL188" s="18" t="s">
        <v>269</v>
      </c>
      <c r="BM188" s="215" t="s">
        <v>2006</v>
      </c>
    </row>
    <row r="189" spans="1:65" s="2" customFormat="1" ht="16.5" customHeight="1">
      <c r="A189" s="35"/>
      <c r="B189" s="36"/>
      <c r="C189" s="204" t="s">
        <v>450</v>
      </c>
      <c r="D189" s="204" t="s">
        <v>166</v>
      </c>
      <c r="E189" s="205" t="s">
        <v>2007</v>
      </c>
      <c r="F189" s="206" t="s">
        <v>2008</v>
      </c>
      <c r="G189" s="207" t="s">
        <v>466</v>
      </c>
      <c r="H189" s="208">
        <v>1</v>
      </c>
      <c r="I189" s="209"/>
      <c r="J189" s="210">
        <f t="shared" si="20"/>
        <v>0</v>
      </c>
      <c r="K189" s="206" t="s">
        <v>467</v>
      </c>
      <c r="L189" s="40"/>
      <c r="M189" s="211" t="s">
        <v>1</v>
      </c>
      <c r="N189" s="212" t="s">
        <v>43</v>
      </c>
      <c r="O189" s="72"/>
      <c r="P189" s="213">
        <f t="shared" si="21"/>
        <v>0</v>
      </c>
      <c r="Q189" s="213">
        <v>1E-3</v>
      </c>
      <c r="R189" s="213">
        <f t="shared" si="22"/>
        <v>1E-3</v>
      </c>
      <c r="S189" s="213">
        <v>0</v>
      </c>
      <c r="T189" s="214">
        <f t="shared" si="23"/>
        <v>0</v>
      </c>
      <c r="U189" s="35"/>
      <c r="V189" s="35"/>
      <c r="W189" s="35"/>
      <c r="X189" s="35"/>
      <c r="Y189" s="35"/>
      <c r="Z189" s="35"/>
      <c r="AA189" s="35"/>
      <c r="AB189" s="35"/>
      <c r="AC189" s="35"/>
      <c r="AD189" s="35"/>
      <c r="AE189" s="35"/>
      <c r="AR189" s="215" t="s">
        <v>269</v>
      </c>
      <c r="AT189" s="215" t="s">
        <v>166</v>
      </c>
      <c r="AU189" s="215" t="s">
        <v>88</v>
      </c>
      <c r="AY189" s="18" t="s">
        <v>164</v>
      </c>
      <c r="BE189" s="216">
        <f t="shared" si="24"/>
        <v>0</v>
      </c>
      <c r="BF189" s="216">
        <f t="shared" si="25"/>
        <v>0</v>
      </c>
      <c r="BG189" s="216">
        <f t="shared" si="26"/>
        <v>0</v>
      </c>
      <c r="BH189" s="216">
        <f t="shared" si="27"/>
        <v>0</v>
      </c>
      <c r="BI189" s="216">
        <f t="shared" si="28"/>
        <v>0</v>
      </c>
      <c r="BJ189" s="18" t="s">
        <v>86</v>
      </c>
      <c r="BK189" s="216">
        <f t="shared" si="29"/>
        <v>0</v>
      </c>
      <c r="BL189" s="18" t="s">
        <v>269</v>
      </c>
      <c r="BM189" s="215" t="s">
        <v>2009</v>
      </c>
    </row>
    <row r="190" spans="1:65" s="2" customFormat="1" ht="16.5" customHeight="1">
      <c r="A190" s="35"/>
      <c r="B190" s="36"/>
      <c r="C190" s="204" t="s">
        <v>456</v>
      </c>
      <c r="D190" s="204" t="s">
        <v>166</v>
      </c>
      <c r="E190" s="205" t="s">
        <v>2010</v>
      </c>
      <c r="F190" s="206" t="s">
        <v>2011</v>
      </c>
      <c r="G190" s="207" t="s">
        <v>466</v>
      </c>
      <c r="H190" s="208">
        <v>1</v>
      </c>
      <c r="I190" s="209"/>
      <c r="J190" s="210">
        <f t="shared" si="20"/>
        <v>0</v>
      </c>
      <c r="K190" s="206" t="s">
        <v>467</v>
      </c>
      <c r="L190" s="40"/>
      <c r="M190" s="211" t="s">
        <v>1</v>
      </c>
      <c r="N190" s="212" t="s">
        <v>43</v>
      </c>
      <c r="O190" s="72"/>
      <c r="P190" s="213">
        <f t="shared" si="21"/>
        <v>0</v>
      </c>
      <c r="Q190" s="213">
        <v>1E-3</v>
      </c>
      <c r="R190" s="213">
        <f t="shared" si="22"/>
        <v>1E-3</v>
      </c>
      <c r="S190" s="213">
        <v>0</v>
      </c>
      <c r="T190" s="214">
        <f t="shared" si="23"/>
        <v>0</v>
      </c>
      <c r="U190" s="35"/>
      <c r="V190" s="35"/>
      <c r="W190" s="35"/>
      <c r="X190" s="35"/>
      <c r="Y190" s="35"/>
      <c r="Z190" s="35"/>
      <c r="AA190" s="35"/>
      <c r="AB190" s="35"/>
      <c r="AC190" s="35"/>
      <c r="AD190" s="35"/>
      <c r="AE190" s="35"/>
      <c r="AR190" s="215" t="s">
        <v>269</v>
      </c>
      <c r="AT190" s="215" t="s">
        <v>166</v>
      </c>
      <c r="AU190" s="215" t="s">
        <v>88</v>
      </c>
      <c r="AY190" s="18" t="s">
        <v>164</v>
      </c>
      <c r="BE190" s="216">
        <f t="shared" si="24"/>
        <v>0</v>
      </c>
      <c r="BF190" s="216">
        <f t="shared" si="25"/>
        <v>0</v>
      </c>
      <c r="BG190" s="216">
        <f t="shared" si="26"/>
        <v>0</v>
      </c>
      <c r="BH190" s="216">
        <f t="shared" si="27"/>
        <v>0</v>
      </c>
      <c r="BI190" s="216">
        <f t="shared" si="28"/>
        <v>0</v>
      </c>
      <c r="BJ190" s="18" t="s">
        <v>86</v>
      </c>
      <c r="BK190" s="216">
        <f t="shared" si="29"/>
        <v>0</v>
      </c>
      <c r="BL190" s="18" t="s">
        <v>269</v>
      </c>
      <c r="BM190" s="215" t="s">
        <v>2012</v>
      </c>
    </row>
    <row r="191" spans="1:65" s="2" customFormat="1" ht="16.5" customHeight="1">
      <c r="A191" s="35"/>
      <c r="B191" s="36"/>
      <c r="C191" s="204" t="s">
        <v>463</v>
      </c>
      <c r="D191" s="204" t="s">
        <v>166</v>
      </c>
      <c r="E191" s="205" t="s">
        <v>2013</v>
      </c>
      <c r="F191" s="206" t="s">
        <v>2014</v>
      </c>
      <c r="G191" s="207" t="s">
        <v>466</v>
      </c>
      <c r="H191" s="208">
        <v>2</v>
      </c>
      <c r="I191" s="209"/>
      <c r="J191" s="210">
        <f t="shared" si="20"/>
        <v>0</v>
      </c>
      <c r="K191" s="206" t="s">
        <v>467</v>
      </c>
      <c r="L191" s="40"/>
      <c r="M191" s="211" t="s">
        <v>1</v>
      </c>
      <c r="N191" s="212" t="s">
        <v>43</v>
      </c>
      <c r="O191" s="72"/>
      <c r="P191" s="213">
        <f t="shared" si="21"/>
        <v>0</v>
      </c>
      <c r="Q191" s="213">
        <v>1E-3</v>
      </c>
      <c r="R191" s="213">
        <f t="shared" si="22"/>
        <v>2E-3</v>
      </c>
      <c r="S191" s="213">
        <v>0</v>
      </c>
      <c r="T191" s="214">
        <f t="shared" si="23"/>
        <v>0</v>
      </c>
      <c r="U191" s="35"/>
      <c r="V191" s="35"/>
      <c r="W191" s="35"/>
      <c r="X191" s="35"/>
      <c r="Y191" s="35"/>
      <c r="Z191" s="35"/>
      <c r="AA191" s="35"/>
      <c r="AB191" s="35"/>
      <c r="AC191" s="35"/>
      <c r="AD191" s="35"/>
      <c r="AE191" s="35"/>
      <c r="AR191" s="215" t="s">
        <v>269</v>
      </c>
      <c r="AT191" s="215" t="s">
        <v>166</v>
      </c>
      <c r="AU191" s="215" t="s">
        <v>88</v>
      </c>
      <c r="AY191" s="18" t="s">
        <v>164</v>
      </c>
      <c r="BE191" s="216">
        <f t="shared" si="24"/>
        <v>0</v>
      </c>
      <c r="BF191" s="216">
        <f t="shared" si="25"/>
        <v>0</v>
      </c>
      <c r="BG191" s="216">
        <f t="shared" si="26"/>
        <v>0</v>
      </c>
      <c r="BH191" s="216">
        <f t="shared" si="27"/>
        <v>0</v>
      </c>
      <c r="BI191" s="216">
        <f t="shared" si="28"/>
        <v>0</v>
      </c>
      <c r="BJ191" s="18" t="s">
        <v>86</v>
      </c>
      <c r="BK191" s="216">
        <f t="shared" si="29"/>
        <v>0</v>
      </c>
      <c r="BL191" s="18" t="s">
        <v>269</v>
      </c>
      <c r="BM191" s="215" t="s">
        <v>2015</v>
      </c>
    </row>
    <row r="192" spans="1:65" s="2" customFormat="1" ht="16.5" customHeight="1">
      <c r="A192" s="35"/>
      <c r="B192" s="36"/>
      <c r="C192" s="204" t="s">
        <v>469</v>
      </c>
      <c r="D192" s="204" t="s">
        <v>166</v>
      </c>
      <c r="E192" s="205" t="s">
        <v>2016</v>
      </c>
      <c r="F192" s="206" t="s">
        <v>2017</v>
      </c>
      <c r="G192" s="207" t="s">
        <v>466</v>
      </c>
      <c r="H192" s="208">
        <v>6</v>
      </c>
      <c r="I192" s="209"/>
      <c r="J192" s="210">
        <f t="shared" si="20"/>
        <v>0</v>
      </c>
      <c r="K192" s="206" t="s">
        <v>467</v>
      </c>
      <c r="L192" s="40"/>
      <c r="M192" s="211" t="s">
        <v>1</v>
      </c>
      <c r="N192" s="212" t="s">
        <v>43</v>
      </c>
      <c r="O192" s="72"/>
      <c r="P192" s="213">
        <f t="shared" si="21"/>
        <v>0</v>
      </c>
      <c r="Q192" s="213">
        <v>1E-3</v>
      </c>
      <c r="R192" s="213">
        <f t="shared" si="22"/>
        <v>6.0000000000000001E-3</v>
      </c>
      <c r="S192" s="213">
        <v>0</v>
      </c>
      <c r="T192" s="214">
        <f t="shared" si="23"/>
        <v>0</v>
      </c>
      <c r="U192" s="35"/>
      <c r="V192" s="35"/>
      <c r="W192" s="35"/>
      <c r="X192" s="35"/>
      <c r="Y192" s="35"/>
      <c r="Z192" s="35"/>
      <c r="AA192" s="35"/>
      <c r="AB192" s="35"/>
      <c r="AC192" s="35"/>
      <c r="AD192" s="35"/>
      <c r="AE192" s="35"/>
      <c r="AR192" s="215" t="s">
        <v>269</v>
      </c>
      <c r="AT192" s="215" t="s">
        <v>166</v>
      </c>
      <c r="AU192" s="215" t="s">
        <v>88</v>
      </c>
      <c r="AY192" s="18" t="s">
        <v>164</v>
      </c>
      <c r="BE192" s="216">
        <f t="shared" si="24"/>
        <v>0</v>
      </c>
      <c r="BF192" s="216">
        <f t="shared" si="25"/>
        <v>0</v>
      </c>
      <c r="BG192" s="216">
        <f t="shared" si="26"/>
        <v>0</v>
      </c>
      <c r="BH192" s="216">
        <f t="shared" si="27"/>
        <v>0</v>
      </c>
      <c r="BI192" s="216">
        <f t="shared" si="28"/>
        <v>0</v>
      </c>
      <c r="BJ192" s="18" t="s">
        <v>86</v>
      </c>
      <c r="BK192" s="216">
        <f t="shared" si="29"/>
        <v>0</v>
      </c>
      <c r="BL192" s="18" t="s">
        <v>269</v>
      </c>
      <c r="BM192" s="215" t="s">
        <v>2018</v>
      </c>
    </row>
    <row r="193" spans="1:65" s="2" customFormat="1" ht="24" customHeight="1">
      <c r="A193" s="35"/>
      <c r="B193" s="36"/>
      <c r="C193" s="204" t="s">
        <v>473</v>
      </c>
      <c r="D193" s="204" t="s">
        <v>166</v>
      </c>
      <c r="E193" s="205" t="s">
        <v>2019</v>
      </c>
      <c r="F193" s="206" t="s">
        <v>2020</v>
      </c>
      <c r="G193" s="207" t="s">
        <v>466</v>
      </c>
      <c r="H193" s="208">
        <v>1</v>
      </c>
      <c r="I193" s="209"/>
      <c r="J193" s="210">
        <f t="shared" si="20"/>
        <v>0</v>
      </c>
      <c r="K193" s="206" t="s">
        <v>467</v>
      </c>
      <c r="L193" s="40"/>
      <c r="M193" s="211" t="s">
        <v>1</v>
      </c>
      <c r="N193" s="212" t="s">
        <v>43</v>
      </c>
      <c r="O193" s="72"/>
      <c r="P193" s="213">
        <f t="shared" si="21"/>
        <v>0</v>
      </c>
      <c r="Q193" s="213">
        <v>1E-3</v>
      </c>
      <c r="R193" s="213">
        <f t="shared" si="22"/>
        <v>1E-3</v>
      </c>
      <c r="S193" s="213">
        <v>0</v>
      </c>
      <c r="T193" s="214">
        <f t="shared" si="23"/>
        <v>0</v>
      </c>
      <c r="U193" s="35"/>
      <c r="V193" s="35"/>
      <c r="W193" s="35"/>
      <c r="X193" s="35"/>
      <c r="Y193" s="35"/>
      <c r="Z193" s="35"/>
      <c r="AA193" s="35"/>
      <c r="AB193" s="35"/>
      <c r="AC193" s="35"/>
      <c r="AD193" s="35"/>
      <c r="AE193" s="35"/>
      <c r="AR193" s="215" t="s">
        <v>269</v>
      </c>
      <c r="AT193" s="215" t="s">
        <v>166</v>
      </c>
      <c r="AU193" s="215" t="s">
        <v>88</v>
      </c>
      <c r="AY193" s="18" t="s">
        <v>164</v>
      </c>
      <c r="BE193" s="216">
        <f t="shared" si="24"/>
        <v>0</v>
      </c>
      <c r="BF193" s="216">
        <f t="shared" si="25"/>
        <v>0</v>
      </c>
      <c r="BG193" s="216">
        <f t="shared" si="26"/>
        <v>0</v>
      </c>
      <c r="BH193" s="216">
        <f t="shared" si="27"/>
        <v>0</v>
      </c>
      <c r="BI193" s="216">
        <f t="shared" si="28"/>
        <v>0</v>
      </c>
      <c r="BJ193" s="18" t="s">
        <v>86</v>
      </c>
      <c r="BK193" s="216">
        <f t="shared" si="29"/>
        <v>0</v>
      </c>
      <c r="BL193" s="18" t="s">
        <v>269</v>
      </c>
      <c r="BM193" s="215" t="s">
        <v>2021</v>
      </c>
    </row>
    <row r="194" spans="1:65" s="2" customFormat="1" ht="24" customHeight="1">
      <c r="A194" s="35"/>
      <c r="B194" s="36"/>
      <c r="C194" s="204" t="s">
        <v>479</v>
      </c>
      <c r="D194" s="204" t="s">
        <v>166</v>
      </c>
      <c r="E194" s="205" t="s">
        <v>2022</v>
      </c>
      <c r="F194" s="206" t="s">
        <v>2023</v>
      </c>
      <c r="G194" s="207" t="s">
        <v>466</v>
      </c>
      <c r="H194" s="208">
        <v>1</v>
      </c>
      <c r="I194" s="209"/>
      <c r="J194" s="210">
        <f t="shared" si="20"/>
        <v>0</v>
      </c>
      <c r="K194" s="206" t="s">
        <v>467</v>
      </c>
      <c r="L194" s="40"/>
      <c r="M194" s="211" t="s">
        <v>1</v>
      </c>
      <c r="N194" s="212" t="s">
        <v>43</v>
      </c>
      <c r="O194" s="72"/>
      <c r="P194" s="213">
        <f t="shared" si="21"/>
        <v>0</v>
      </c>
      <c r="Q194" s="213">
        <v>1E-3</v>
      </c>
      <c r="R194" s="213">
        <f t="shared" si="22"/>
        <v>1E-3</v>
      </c>
      <c r="S194" s="213">
        <v>0</v>
      </c>
      <c r="T194" s="214">
        <f t="shared" si="23"/>
        <v>0</v>
      </c>
      <c r="U194" s="35"/>
      <c r="V194" s="35"/>
      <c r="W194" s="35"/>
      <c r="X194" s="35"/>
      <c r="Y194" s="35"/>
      <c r="Z194" s="35"/>
      <c r="AA194" s="35"/>
      <c r="AB194" s="35"/>
      <c r="AC194" s="35"/>
      <c r="AD194" s="35"/>
      <c r="AE194" s="35"/>
      <c r="AR194" s="215" t="s">
        <v>269</v>
      </c>
      <c r="AT194" s="215" t="s">
        <v>166</v>
      </c>
      <c r="AU194" s="215" t="s">
        <v>88</v>
      </c>
      <c r="AY194" s="18" t="s">
        <v>164</v>
      </c>
      <c r="BE194" s="216">
        <f t="shared" si="24"/>
        <v>0</v>
      </c>
      <c r="BF194" s="216">
        <f t="shared" si="25"/>
        <v>0</v>
      </c>
      <c r="BG194" s="216">
        <f t="shared" si="26"/>
        <v>0</v>
      </c>
      <c r="BH194" s="216">
        <f t="shared" si="27"/>
        <v>0</v>
      </c>
      <c r="BI194" s="216">
        <f t="shared" si="28"/>
        <v>0</v>
      </c>
      <c r="BJ194" s="18" t="s">
        <v>86</v>
      </c>
      <c r="BK194" s="216">
        <f t="shared" si="29"/>
        <v>0</v>
      </c>
      <c r="BL194" s="18" t="s">
        <v>269</v>
      </c>
      <c r="BM194" s="215" t="s">
        <v>2024</v>
      </c>
    </row>
    <row r="195" spans="1:65" s="2" customFormat="1" ht="24" customHeight="1">
      <c r="A195" s="35"/>
      <c r="B195" s="36"/>
      <c r="C195" s="204" t="s">
        <v>484</v>
      </c>
      <c r="D195" s="204" t="s">
        <v>166</v>
      </c>
      <c r="E195" s="205" t="s">
        <v>2025</v>
      </c>
      <c r="F195" s="206" t="s">
        <v>2026</v>
      </c>
      <c r="G195" s="207" t="s">
        <v>466</v>
      </c>
      <c r="H195" s="208">
        <v>1</v>
      </c>
      <c r="I195" s="209"/>
      <c r="J195" s="210">
        <f t="shared" si="20"/>
        <v>0</v>
      </c>
      <c r="K195" s="206" t="s">
        <v>467</v>
      </c>
      <c r="L195" s="40"/>
      <c r="M195" s="211" t="s">
        <v>1</v>
      </c>
      <c r="N195" s="212" t="s">
        <v>43</v>
      </c>
      <c r="O195" s="72"/>
      <c r="P195" s="213">
        <f t="shared" si="21"/>
        <v>0</v>
      </c>
      <c r="Q195" s="213">
        <v>1E-3</v>
      </c>
      <c r="R195" s="213">
        <f t="shared" si="22"/>
        <v>1E-3</v>
      </c>
      <c r="S195" s="213">
        <v>0</v>
      </c>
      <c r="T195" s="214">
        <f t="shared" si="23"/>
        <v>0</v>
      </c>
      <c r="U195" s="35"/>
      <c r="V195" s="35"/>
      <c r="W195" s="35"/>
      <c r="X195" s="35"/>
      <c r="Y195" s="35"/>
      <c r="Z195" s="35"/>
      <c r="AA195" s="35"/>
      <c r="AB195" s="35"/>
      <c r="AC195" s="35"/>
      <c r="AD195" s="35"/>
      <c r="AE195" s="35"/>
      <c r="AR195" s="215" t="s">
        <v>269</v>
      </c>
      <c r="AT195" s="215" t="s">
        <v>166</v>
      </c>
      <c r="AU195" s="215" t="s">
        <v>88</v>
      </c>
      <c r="AY195" s="18" t="s">
        <v>164</v>
      </c>
      <c r="BE195" s="216">
        <f t="shared" si="24"/>
        <v>0</v>
      </c>
      <c r="BF195" s="216">
        <f t="shared" si="25"/>
        <v>0</v>
      </c>
      <c r="BG195" s="216">
        <f t="shared" si="26"/>
        <v>0</v>
      </c>
      <c r="BH195" s="216">
        <f t="shared" si="27"/>
        <v>0</v>
      </c>
      <c r="BI195" s="216">
        <f t="shared" si="28"/>
        <v>0</v>
      </c>
      <c r="BJ195" s="18" t="s">
        <v>86</v>
      </c>
      <c r="BK195" s="216">
        <f t="shared" si="29"/>
        <v>0</v>
      </c>
      <c r="BL195" s="18" t="s">
        <v>269</v>
      </c>
      <c r="BM195" s="215" t="s">
        <v>2027</v>
      </c>
    </row>
    <row r="196" spans="1:65" s="2" customFormat="1" ht="24" customHeight="1">
      <c r="A196" s="35"/>
      <c r="B196" s="36"/>
      <c r="C196" s="204" t="s">
        <v>488</v>
      </c>
      <c r="D196" s="204" t="s">
        <v>166</v>
      </c>
      <c r="E196" s="205" t="s">
        <v>2028</v>
      </c>
      <c r="F196" s="206" t="s">
        <v>2029</v>
      </c>
      <c r="G196" s="207" t="s">
        <v>466</v>
      </c>
      <c r="H196" s="208">
        <v>1</v>
      </c>
      <c r="I196" s="209"/>
      <c r="J196" s="210">
        <f t="shared" si="20"/>
        <v>0</v>
      </c>
      <c r="K196" s="206" t="s">
        <v>467</v>
      </c>
      <c r="L196" s="40"/>
      <c r="M196" s="211" t="s">
        <v>1</v>
      </c>
      <c r="N196" s="212" t="s">
        <v>43</v>
      </c>
      <c r="O196" s="72"/>
      <c r="P196" s="213">
        <f t="shared" si="21"/>
        <v>0</v>
      </c>
      <c r="Q196" s="213">
        <v>1E-3</v>
      </c>
      <c r="R196" s="213">
        <f t="shared" si="22"/>
        <v>1E-3</v>
      </c>
      <c r="S196" s="213">
        <v>0</v>
      </c>
      <c r="T196" s="214">
        <f t="shared" si="23"/>
        <v>0</v>
      </c>
      <c r="U196" s="35"/>
      <c r="V196" s="35"/>
      <c r="W196" s="35"/>
      <c r="X196" s="35"/>
      <c r="Y196" s="35"/>
      <c r="Z196" s="35"/>
      <c r="AA196" s="35"/>
      <c r="AB196" s="35"/>
      <c r="AC196" s="35"/>
      <c r="AD196" s="35"/>
      <c r="AE196" s="35"/>
      <c r="AR196" s="215" t="s">
        <v>269</v>
      </c>
      <c r="AT196" s="215" t="s">
        <v>166</v>
      </c>
      <c r="AU196" s="215" t="s">
        <v>88</v>
      </c>
      <c r="AY196" s="18" t="s">
        <v>164</v>
      </c>
      <c r="BE196" s="216">
        <f t="shared" si="24"/>
        <v>0</v>
      </c>
      <c r="BF196" s="216">
        <f t="shared" si="25"/>
        <v>0</v>
      </c>
      <c r="BG196" s="216">
        <f t="shared" si="26"/>
        <v>0</v>
      </c>
      <c r="BH196" s="216">
        <f t="shared" si="27"/>
        <v>0</v>
      </c>
      <c r="BI196" s="216">
        <f t="shared" si="28"/>
        <v>0</v>
      </c>
      <c r="BJ196" s="18" t="s">
        <v>86</v>
      </c>
      <c r="BK196" s="216">
        <f t="shared" si="29"/>
        <v>0</v>
      </c>
      <c r="BL196" s="18" t="s">
        <v>269</v>
      </c>
      <c r="BM196" s="215" t="s">
        <v>2030</v>
      </c>
    </row>
    <row r="197" spans="1:65" s="2" customFormat="1" ht="24" customHeight="1">
      <c r="A197" s="35"/>
      <c r="B197" s="36"/>
      <c r="C197" s="204" t="s">
        <v>492</v>
      </c>
      <c r="D197" s="204" t="s">
        <v>166</v>
      </c>
      <c r="E197" s="205" t="s">
        <v>2031</v>
      </c>
      <c r="F197" s="206" t="s">
        <v>2032</v>
      </c>
      <c r="G197" s="207" t="s">
        <v>466</v>
      </c>
      <c r="H197" s="208">
        <v>2</v>
      </c>
      <c r="I197" s="209"/>
      <c r="J197" s="210">
        <f t="shared" si="20"/>
        <v>0</v>
      </c>
      <c r="K197" s="206" t="s">
        <v>467</v>
      </c>
      <c r="L197" s="40"/>
      <c r="M197" s="211" t="s">
        <v>1</v>
      </c>
      <c r="N197" s="212" t="s">
        <v>43</v>
      </c>
      <c r="O197" s="72"/>
      <c r="P197" s="213">
        <f t="shared" si="21"/>
        <v>0</v>
      </c>
      <c r="Q197" s="213">
        <v>1E-3</v>
      </c>
      <c r="R197" s="213">
        <f t="shared" si="22"/>
        <v>2E-3</v>
      </c>
      <c r="S197" s="213">
        <v>0</v>
      </c>
      <c r="T197" s="214">
        <f t="shared" si="23"/>
        <v>0</v>
      </c>
      <c r="U197" s="35"/>
      <c r="V197" s="35"/>
      <c r="W197" s="35"/>
      <c r="X197" s="35"/>
      <c r="Y197" s="35"/>
      <c r="Z197" s="35"/>
      <c r="AA197" s="35"/>
      <c r="AB197" s="35"/>
      <c r="AC197" s="35"/>
      <c r="AD197" s="35"/>
      <c r="AE197" s="35"/>
      <c r="AR197" s="215" t="s">
        <v>269</v>
      </c>
      <c r="AT197" s="215" t="s">
        <v>166</v>
      </c>
      <c r="AU197" s="215" t="s">
        <v>88</v>
      </c>
      <c r="AY197" s="18" t="s">
        <v>164</v>
      </c>
      <c r="BE197" s="216">
        <f t="shared" si="24"/>
        <v>0</v>
      </c>
      <c r="BF197" s="216">
        <f t="shared" si="25"/>
        <v>0</v>
      </c>
      <c r="BG197" s="216">
        <f t="shared" si="26"/>
        <v>0</v>
      </c>
      <c r="BH197" s="216">
        <f t="shared" si="27"/>
        <v>0</v>
      </c>
      <c r="BI197" s="216">
        <f t="shared" si="28"/>
        <v>0</v>
      </c>
      <c r="BJ197" s="18" t="s">
        <v>86</v>
      </c>
      <c r="BK197" s="216">
        <f t="shared" si="29"/>
        <v>0</v>
      </c>
      <c r="BL197" s="18" t="s">
        <v>269</v>
      </c>
      <c r="BM197" s="215" t="s">
        <v>2033</v>
      </c>
    </row>
    <row r="198" spans="1:65" s="2" customFormat="1" ht="16.5" customHeight="1">
      <c r="A198" s="35"/>
      <c r="B198" s="36"/>
      <c r="C198" s="204" t="s">
        <v>496</v>
      </c>
      <c r="D198" s="204" t="s">
        <v>166</v>
      </c>
      <c r="E198" s="205" t="s">
        <v>2034</v>
      </c>
      <c r="F198" s="206" t="s">
        <v>2035</v>
      </c>
      <c r="G198" s="207" t="s">
        <v>466</v>
      </c>
      <c r="H198" s="208">
        <v>25</v>
      </c>
      <c r="I198" s="209"/>
      <c r="J198" s="210">
        <f t="shared" si="20"/>
        <v>0</v>
      </c>
      <c r="K198" s="206" t="s">
        <v>467</v>
      </c>
      <c r="L198" s="40"/>
      <c r="M198" s="211" t="s">
        <v>1</v>
      </c>
      <c r="N198" s="212" t="s">
        <v>43</v>
      </c>
      <c r="O198" s="72"/>
      <c r="P198" s="213">
        <f t="shared" si="21"/>
        <v>0</v>
      </c>
      <c r="Q198" s="213">
        <v>1E-3</v>
      </c>
      <c r="R198" s="213">
        <f t="shared" si="22"/>
        <v>2.5000000000000001E-2</v>
      </c>
      <c r="S198" s="213">
        <v>0</v>
      </c>
      <c r="T198" s="214">
        <f t="shared" si="23"/>
        <v>0</v>
      </c>
      <c r="U198" s="35"/>
      <c r="V198" s="35"/>
      <c r="W198" s="35"/>
      <c r="X198" s="35"/>
      <c r="Y198" s="35"/>
      <c r="Z198" s="35"/>
      <c r="AA198" s="35"/>
      <c r="AB198" s="35"/>
      <c r="AC198" s="35"/>
      <c r="AD198" s="35"/>
      <c r="AE198" s="35"/>
      <c r="AR198" s="215" t="s">
        <v>269</v>
      </c>
      <c r="AT198" s="215" t="s">
        <v>166</v>
      </c>
      <c r="AU198" s="215" t="s">
        <v>88</v>
      </c>
      <c r="AY198" s="18" t="s">
        <v>164</v>
      </c>
      <c r="BE198" s="216">
        <f t="shared" si="24"/>
        <v>0</v>
      </c>
      <c r="BF198" s="216">
        <f t="shared" si="25"/>
        <v>0</v>
      </c>
      <c r="BG198" s="216">
        <f t="shared" si="26"/>
        <v>0</v>
      </c>
      <c r="BH198" s="216">
        <f t="shared" si="27"/>
        <v>0</v>
      </c>
      <c r="BI198" s="216">
        <f t="shared" si="28"/>
        <v>0</v>
      </c>
      <c r="BJ198" s="18" t="s">
        <v>86</v>
      </c>
      <c r="BK198" s="216">
        <f t="shared" si="29"/>
        <v>0</v>
      </c>
      <c r="BL198" s="18" t="s">
        <v>269</v>
      </c>
      <c r="BM198" s="215" t="s">
        <v>2036</v>
      </c>
    </row>
    <row r="199" spans="1:65" s="2" customFormat="1" ht="36" customHeight="1">
      <c r="A199" s="35"/>
      <c r="B199" s="36"/>
      <c r="C199" s="204" t="s">
        <v>510</v>
      </c>
      <c r="D199" s="204" t="s">
        <v>166</v>
      </c>
      <c r="E199" s="205" t="s">
        <v>2037</v>
      </c>
      <c r="F199" s="206" t="s">
        <v>2038</v>
      </c>
      <c r="G199" s="207" t="s">
        <v>243</v>
      </c>
      <c r="H199" s="208">
        <v>0.31</v>
      </c>
      <c r="I199" s="209"/>
      <c r="J199" s="210">
        <f t="shared" si="20"/>
        <v>0</v>
      </c>
      <c r="K199" s="206" t="s">
        <v>170</v>
      </c>
      <c r="L199" s="40"/>
      <c r="M199" s="211" t="s">
        <v>1</v>
      </c>
      <c r="N199" s="212" t="s">
        <v>43</v>
      </c>
      <c r="O199" s="72"/>
      <c r="P199" s="213">
        <f t="shared" si="21"/>
        <v>0</v>
      </c>
      <c r="Q199" s="213">
        <v>0</v>
      </c>
      <c r="R199" s="213">
        <f t="shared" si="22"/>
        <v>0</v>
      </c>
      <c r="S199" s="213">
        <v>0</v>
      </c>
      <c r="T199" s="214">
        <f t="shared" si="23"/>
        <v>0</v>
      </c>
      <c r="U199" s="35"/>
      <c r="V199" s="35"/>
      <c r="W199" s="35"/>
      <c r="X199" s="35"/>
      <c r="Y199" s="35"/>
      <c r="Z199" s="35"/>
      <c r="AA199" s="35"/>
      <c r="AB199" s="35"/>
      <c r="AC199" s="35"/>
      <c r="AD199" s="35"/>
      <c r="AE199" s="35"/>
      <c r="AR199" s="215" t="s">
        <v>269</v>
      </c>
      <c r="AT199" s="215" t="s">
        <v>166</v>
      </c>
      <c r="AU199" s="215" t="s">
        <v>88</v>
      </c>
      <c r="AY199" s="18" t="s">
        <v>164</v>
      </c>
      <c r="BE199" s="216">
        <f t="shared" si="24"/>
        <v>0</v>
      </c>
      <c r="BF199" s="216">
        <f t="shared" si="25"/>
        <v>0</v>
      </c>
      <c r="BG199" s="216">
        <f t="shared" si="26"/>
        <v>0</v>
      </c>
      <c r="BH199" s="216">
        <f t="shared" si="27"/>
        <v>0</v>
      </c>
      <c r="BI199" s="216">
        <f t="shared" si="28"/>
        <v>0</v>
      </c>
      <c r="BJ199" s="18" t="s">
        <v>86</v>
      </c>
      <c r="BK199" s="216">
        <f t="shared" si="29"/>
        <v>0</v>
      </c>
      <c r="BL199" s="18" t="s">
        <v>269</v>
      </c>
      <c r="BM199" s="215" t="s">
        <v>2039</v>
      </c>
    </row>
    <row r="200" spans="1:65" s="2" customFormat="1" ht="107.25">
      <c r="A200" s="35"/>
      <c r="B200" s="36"/>
      <c r="C200" s="37"/>
      <c r="D200" s="217" t="s">
        <v>173</v>
      </c>
      <c r="E200" s="37"/>
      <c r="F200" s="218" t="s">
        <v>1034</v>
      </c>
      <c r="G200" s="37"/>
      <c r="H200" s="37"/>
      <c r="I200" s="116"/>
      <c r="J200" s="37"/>
      <c r="K200" s="37"/>
      <c r="L200" s="40"/>
      <c r="M200" s="219"/>
      <c r="N200" s="220"/>
      <c r="O200" s="72"/>
      <c r="P200" s="72"/>
      <c r="Q200" s="72"/>
      <c r="R200" s="72"/>
      <c r="S200" s="72"/>
      <c r="T200" s="73"/>
      <c r="U200" s="35"/>
      <c r="V200" s="35"/>
      <c r="W200" s="35"/>
      <c r="X200" s="35"/>
      <c r="Y200" s="35"/>
      <c r="Z200" s="35"/>
      <c r="AA200" s="35"/>
      <c r="AB200" s="35"/>
      <c r="AC200" s="35"/>
      <c r="AD200" s="35"/>
      <c r="AE200" s="35"/>
      <c r="AT200" s="18" t="s">
        <v>173</v>
      </c>
      <c r="AU200" s="18" t="s">
        <v>88</v>
      </c>
    </row>
    <row r="201" spans="1:65" s="2" customFormat="1" ht="48" customHeight="1">
      <c r="A201" s="35"/>
      <c r="B201" s="36"/>
      <c r="C201" s="204" t="s">
        <v>514</v>
      </c>
      <c r="D201" s="204" t="s">
        <v>166</v>
      </c>
      <c r="E201" s="205" t="s">
        <v>2040</v>
      </c>
      <c r="F201" s="206" t="s">
        <v>2041</v>
      </c>
      <c r="G201" s="207" t="s">
        <v>243</v>
      </c>
      <c r="H201" s="208">
        <v>0.31</v>
      </c>
      <c r="I201" s="209"/>
      <c r="J201" s="210">
        <f>ROUND(I201*H201,2)</f>
        <v>0</v>
      </c>
      <c r="K201" s="206" t="s">
        <v>170</v>
      </c>
      <c r="L201" s="40"/>
      <c r="M201" s="211" t="s">
        <v>1</v>
      </c>
      <c r="N201" s="212" t="s">
        <v>43</v>
      </c>
      <c r="O201" s="72"/>
      <c r="P201" s="213">
        <f>O201*H201</f>
        <v>0</v>
      </c>
      <c r="Q201" s="213">
        <v>0</v>
      </c>
      <c r="R201" s="213">
        <f>Q201*H201</f>
        <v>0</v>
      </c>
      <c r="S201" s="213">
        <v>0</v>
      </c>
      <c r="T201" s="214">
        <f>S201*H201</f>
        <v>0</v>
      </c>
      <c r="U201" s="35"/>
      <c r="V201" s="35"/>
      <c r="W201" s="35"/>
      <c r="X201" s="35"/>
      <c r="Y201" s="35"/>
      <c r="Z201" s="35"/>
      <c r="AA201" s="35"/>
      <c r="AB201" s="35"/>
      <c r="AC201" s="35"/>
      <c r="AD201" s="35"/>
      <c r="AE201" s="35"/>
      <c r="AR201" s="215" t="s">
        <v>269</v>
      </c>
      <c r="AT201" s="215" t="s">
        <v>166</v>
      </c>
      <c r="AU201" s="215" t="s">
        <v>88</v>
      </c>
      <c r="AY201" s="18" t="s">
        <v>164</v>
      </c>
      <c r="BE201" s="216">
        <f>IF(N201="základní",J201,0)</f>
        <v>0</v>
      </c>
      <c r="BF201" s="216">
        <f>IF(N201="snížená",J201,0)</f>
        <v>0</v>
      </c>
      <c r="BG201" s="216">
        <f>IF(N201="zákl. přenesená",J201,0)</f>
        <v>0</v>
      </c>
      <c r="BH201" s="216">
        <f>IF(N201="sníž. přenesená",J201,0)</f>
        <v>0</v>
      </c>
      <c r="BI201" s="216">
        <f>IF(N201="nulová",J201,0)</f>
        <v>0</v>
      </c>
      <c r="BJ201" s="18" t="s">
        <v>86</v>
      </c>
      <c r="BK201" s="216">
        <f>ROUND(I201*H201,2)</f>
        <v>0</v>
      </c>
      <c r="BL201" s="18" t="s">
        <v>269</v>
      </c>
      <c r="BM201" s="215" t="s">
        <v>2042</v>
      </c>
    </row>
    <row r="202" spans="1:65" s="2" customFormat="1" ht="107.25">
      <c r="A202" s="35"/>
      <c r="B202" s="36"/>
      <c r="C202" s="37"/>
      <c r="D202" s="217" t="s">
        <v>173</v>
      </c>
      <c r="E202" s="37"/>
      <c r="F202" s="218" t="s">
        <v>1034</v>
      </c>
      <c r="G202" s="37"/>
      <c r="H202" s="37"/>
      <c r="I202" s="116"/>
      <c r="J202" s="37"/>
      <c r="K202" s="37"/>
      <c r="L202" s="40"/>
      <c r="M202" s="219"/>
      <c r="N202" s="220"/>
      <c r="O202" s="72"/>
      <c r="P202" s="72"/>
      <c r="Q202" s="72"/>
      <c r="R202" s="72"/>
      <c r="S202" s="72"/>
      <c r="T202" s="73"/>
      <c r="U202" s="35"/>
      <c r="V202" s="35"/>
      <c r="W202" s="35"/>
      <c r="X202" s="35"/>
      <c r="Y202" s="35"/>
      <c r="Z202" s="35"/>
      <c r="AA202" s="35"/>
      <c r="AB202" s="35"/>
      <c r="AC202" s="35"/>
      <c r="AD202" s="35"/>
      <c r="AE202" s="35"/>
      <c r="AT202" s="18" t="s">
        <v>173</v>
      </c>
      <c r="AU202" s="18" t="s">
        <v>88</v>
      </c>
    </row>
    <row r="203" spans="1:65" s="12" customFormat="1" ht="22.9" customHeight="1">
      <c r="B203" s="188"/>
      <c r="C203" s="189"/>
      <c r="D203" s="190" t="s">
        <v>77</v>
      </c>
      <c r="E203" s="202" t="s">
        <v>2043</v>
      </c>
      <c r="F203" s="202" t="s">
        <v>2044</v>
      </c>
      <c r="G203" s="189"/>
      <c r="H203" s="189"/>
      <c r="I203" s="192"/>
      <c r="J203" s="203">
        <f>BK203</f>
        <v>0</v>
      </c>
      <c r="K203" s="189"/>
      <c r="L203" s="194"/>
      <c r="M203" s="195"/>
      <c r="N203" s="196"/>
      <c r="O203" s="196"/>
      <c r="P203" s="197">
        <f>SUM(P204:P225)</f>
        <v>0</v>
      </c>
      <c r="Q203" s="196"/>
      <c r="R203" s="197">
        <f>SUM(R204:R225)</f>
        <v>0.22094000000000005</v>
      </c>
      <c r="S203" s="196"/>
      <c r="T203" s="198">
        <f>SUM(T204:T225)</f>
        <v>0</v>
      </c>
      <c r="AR203" s="199" t="s">
        <v>88</v>
      </c>
      <c r="AT203" s="200" t="s">
        <v>77</v>
      </c>
      <c r="AU203" s="200" t="s">
        <v>86</v>
      </c>
      <c r="AY203" s="199" t="s">
        <v>164</v>
      </c>
      <c r="BK203" s="201">
        <f>SUM(BK204:BK225)</f>
        <v>0</v>
      </c>
    </row>
    <row r="204" spans="1:65" s="2" customFormat="1" ht="36" customHeight="1">
      <c r="A204" s="35"/>
      <c r="B204" s="36"/>
      <c r="C204" s="204" t="s">
        <v>521</v>
      </c>
      <c r="D204" s="204" t="s">
        <v>166</v>
      </c>
      <c r="E204" s="205" t="s">
        <v>2045</v>
      </c>
      <c r="F204" s="206" t="s">
        <v>2046</v>
      </c>
      <c r="G204" s="207" t="s">
        <v>395</v>
      </c>
      <c r="H204" s="208">
        <v>1</v>
      </c>
      <c r="I204" s="209"/>
      <c r="J204" s="210">
        <f>ROUND(I204*H204,2)</f>
        <v>0</v>
      </c>
      <c r="K204" s="206" t="s">
        <v>170</v>
      </c>
      <c r="L204" s="40"/>
      <c r="M204" s="211" t="s">
        <v>1</v>
      </c>
      <c r="N204" s="212" t="s">
        <v>43</v>
      </c>
      <c r="O204" s="72"/>
      <c r="P204" s="213">
        <f>O204*H204</f>
        <v>0</v>
      </c>
      <c r="Q204" s="213">
        <v>1.2200000000000001E-2</v>
      </c>
      <c r="R204" s="213">
        <f>Q204*H204</f>
        <v>1.2200000000000001E-2</v>
      </c>
      <c r="S204" s="213">
        <v>0</v>
      </c>
      <c r="T204" s="214">
        <f>S204*H204</f>
        <v>0</v>
      </c>
      <c r="U204" s="35"/>
      <c r="V204" s="35"/>
      <c r="W204" s="35"/>
      <c r="X204" s="35"/>
      <c r="Y204" s="35"/>
      <c r="Z204" s="35"/>
      <c r="AA204" s="35"/>
      <c r="AB204" s="35"/>
      <c r="AC204" s="35"/>
      <c r="AD204" s="35"/>
      <c r="AE204" s="35"/>
      <c r="AR204" s="215" t="s">
        <v>269</v>
      </c>
      <c r="AT204" s="215" t="s">
        <v>166</v>
      </c>
      <c r="AU204" s="215" t="s">
        <v>88</v>
      </c>
      <c r="AY204" s="18" t="s">
        <v>164</v>
      </c>
      <c r="BE204" s="216">
        <f>IF(N204="základní",J204,0)</f>
        <v>0</v>
      </c>
      <c r="BF204" s="216">
        <f>IF(N204="snížená",J204,0)</f>
        <v>0</v>
      </c>
      <c r="BG204" s="216">
        <f>IF(N204="zákl. přenesená",J204,0)</f>
        <v>0</v>
      </c>
      <c r="BH204" s="216">
        <f>IF(N204="sníž. přenesená",J204,0)</f>
        <v>0</v>
      </c>
      <c r="BI204" s="216">
        <f>IF(N204="nulová",J204,0)</f>
        <v>0</v>
      </c>
      <c r="BJ204" s="18" t="s">
        <v>86</v>
      </c>
      <c r="BK204" s="216">
        <f>ROUND(I204*H204,2)</f>
        <v>0</v>
      </c>
      <c r="BL204" s="18" t="s">
        <v>269</v>
      </c>
      <c r="BM204" s="215" t="s">
        <v>2047</v>
      </c>
    </row>
    <row r="205" spans="1:65" s="2" customFormat="1" ht="36" customHeight="1">
      <c r="A205" s="35"/>
      <c r="B205" s="36"/>
      <c r="C205" s="204" t="s">
        <v>525</v>
      </c>
      <c r="D205" s="204" t="s">
        <v>166</v>
      </c>
      <c r="E205" s="205" t="s">
        <v>2048</v>
      </c>
      <c r="F205" s="206" t="s">
        <v>2049</v>
      </c>
      <c r="G205" s="207" t="s">
        <v>395</v>
      </c>
      <c r="H205" s="208">
        <v>1</v>
      </c>
      <c r="I205" s="209"/>
      <c r="J205" s="210">
        <f>ROUND(I205*H205,2)</f>
        <v>0</v>
      </c>
      <c r="K205" s="206" t="s">
        <v>170</v>
      </c>
      <c r="L205" s="40"/>
      <c r="M205" s="211" t="s">
        <v>1</v>
      </c>
      <c r="N205" s="212" t="s">
        <v>43</v>
      </c>
      <c r="O205" s="72"/>
      <c r="P205" s="213">
        <f>O205*H205</f>
        <v>0</v>
      </c>
      <c r="Q205" s="213">
        <v>1.46E-2</v>
      </c>
      <c r="R205" s="213">
        <f>Q205*H205</f>
        <v>1.46E-2</v>
      </c>
      <c r="S205" s="213">
        <v>0</v>
      </c>
      <c r="T205" s="214">
        <f>S205*H205</f>
        <v>0</v>
      </c>
      <c r="U205" s="35"/>
      <c r="V205" s="35"/>
      <c r="W205" s="35"/>
      <c r="X205" s="35"/>
      <c r="Y205" s="35"/>
      <c r="Z205" s="35"/>
      <c r="AA205" s="35"/>
      <c r="AB205" s="35"/>
      <c r="AC205" s="35"/>
      <c r="AD205" s="35"/>
      <c r="AE205" s="35"/>
      <c r="AR205" s="215" t="s">
        <v>269</v>
      </c>
      <c r="AT205" s="215" t="s">
        <v>166</v>
      </c>
      <c r="AU205" s="215" t="s">
        <v>88</v>
      </c>
      <c r="AY205" s="18" t="s">
        <v>164</v>
      </c>
      <c r="BE205" s="216">
        <f>IF(N205="základní",J205,0)</f>
        <v>0</v>
      </c>
      <c r="BF205" s="216">
        <f>IF(N205="snížená",J205,0)</f>
        <v>0</v>
      </c>
      <c r="BG205" s="216">
        <f>IF(N205="zákl. přenesená",J205,0)</f>
        <v>0</v>
      </c>
      <c r="BH205" s="216">
        <f>IF(N205="sníž. přenesená",J205,0)</f>
        <v>0</v>
      </c>
      <c r="BI205" s="216">
        <f>IF(N205="nulová",J205,0)</f>
        <v>0</v>
      </c>
      <c r="BJ205" s="18" t="s">
        <v>86</v>
      </c>
      <c r="BK205" s="216">
        <f>ROUND(I205*H205,2)</f>
        <v>0</v>
      </c>
      <c r="BL205" s="18" t="s">
        <v>269</v>
      </c>
      <c r="BM205" s="215" t="s">
        <v>2050</v>
      </c>
    </row>
    <row r="206" spans="1:65" s="2" customFormat="1" ht="36" customHeight="1">
      <c r="A206" s="35"/>
      <c r="B206" s="36"/>
      <c r="C206" s="204" t="s">
        <v>531</v>
      </c>
      <c r="D206" s="204" t="s">
        <v>166</v>
      </c>
      <c r="E206" s="205" t="s">
        <v>2051</v>
      </c>
      <c r="F206" s="206" t="s">
        <v>2052</v>
      </c>
      <c r="G206" s="207" t="s">
        <v>262</v>
      </c>
      <c r="H206" s="208">
        <v>450</v>
      </c>
      <c r="I206" s="209"/>
      <c r="J206" s="210">
        <f>ROUND(I206*H206,2)</f>
        <v>0</v>
      </c>
      <c r="K206" s="206" t="s">
        <v>170</v>
      </c>
      <c r="L206" s="40"/>
      <c r="M206" s="211" t="s">
        <v>1</v>
      </c>
      <c r="N206" s="212" t="s">
        <v>43</v>
      </c>
      <c r="O206" s="72"/>
      <c r="P206" s="213">
        <f>O206*H206</f>
        <v>0</v>
      </c>
      <c r="Q206" s="213">
        <v>1.1E-4</v>
      </c>
      <c r="R206" s="213">
        <f>Q206*H206</f>
        <v>4.9500000000000002E-2</v>
      </c>
      <c r="S206" s="213">
        <v>0</v>
      </c>
      <c r="T206" s="214">
        <f>S206*H206</f>
        <v>0</v>
      </c>
      <c r="U206" s="35"/>
      <c r="V206" s="35"/>
      <c r="W206" s="35"/>
      <c r="X206" s="35"/>
      <c r="Y206" s="35"/>
      <c r="Z206" s="35"/>
      <c r="AA206" s="35"/>
      <c r="AB206" s="35"/>
      <c r="AC206" s="35"/>
      <c r="AD206" s="35"/>
      <c r="AE206" s="35"/>
      <c r="AR206" s="215" t="s">
        <v>269</v>
      </c>
      <c r="AT206" s="215" t="s">
        <v>166</v>
      </c>
      <c r="AU206" s="215" t="s">
        <v>88</v>
      </c>
      <c r="AY206" s="18" t="s">
        <v>164</v>
      </c>
      <c r="BE206" s="216">
        <f>IF(N206="základní",J206,0)</f>
        <v>0</v>
      </c>
      <c r="BF206" s="216">
        <f>IF(N206="snížená",J206,0)</f>
        <v>0</v>
      </c>
      <c r="BG206" s="216">
        <f>IF(N206="zákl. přenesená",J206,0)</f>
        <v>0</v>
      </c>
      <c r="BH206" s="216">
        <f>IF(N206="sníž. přenesená",J206,0)</f>
        <v>0</v>
      </c>
      <c r="BI206" s="216">
        <f>IF(N206="nulová",J206,0)</f>
        <v>0</v>
      </c>
      <c r="BJ206" s="18" t="s">
        <v>86</v>
      </c>
      <c r="BK206" s="216">
        <f>ROUND(I206*H206,2)</f>
        <v>0</v>
      </c>
      <c r="BL206" s="18" t="s">
        <v>269</v>
      </c>
      <c r="BM206" s="215" t="s">
        <v>2053</v>
      </c>
    </row>
    <row r="207" spans="1:65" s="2" customFormat="1" ht="19.5">
      <c r="A207" s="35"/>
      <c r="B207" s="36"/>
      <c r="C207" s="37"/>
      <c r="D207" s="217" t="s">
        <v>173</v>
      </c>
      <c r="E207" s="37"/>
      <c r="F207" s="218" t="s">
        <v>2054</v>
      </c>
      <c r="G207" s="37"/>
      <c r="H207" s="37"/>
      <c r="I207" s="116"/>
      <c r="J207" s="37"/>
      <c r="K207" s="37"/>
      <c r="L207" s="40"/>
      <c r="M207" s="219"/>
      <c r="N207" s="220"/>
      <c r="O207" s="72"/>
      <c r="P207" s="72"/>
      <c r="Q207" s="72"/>
      <c r="R207" s="72"/>
      <c r="S207" s="72"/>
      <c r="T207" s="73"/>
      <c r="U207" s="35"/>
      <c r="V207" s="35"/>
      <c r="W207" s="35"/>
      <c r="X207" s="35"/>
      <c r="Y207" s="35"/>
      <c r="Z207" s="35"/>
      <c r="AA207" s="35"/>
      <c r="AB207" s="35"/>
      <c r="AC207" s="35"/>
      <c r="AD207" s="35"/>
      <c r="AE207" s="35"/>
      <c r="AT207" s="18" t="s">
        <v>173</v>
      </c>
      <c r="AU207" s="18" t="s">
        <v>88</v>
      </c>
    </row>
    <row r="208" spans="1:65" s="2" customFormat="1" ht="36" customHeight="1">
      <c r="A208" s="35"/>
      <c r="B208" s="36"/>
      <c r="C208" s="204" t="s">
        <v>542</v>
      </c>
      <c r="D208" s="204" t="s">
        <v>166</v>
      </c>
      <c r="E208" s="205" t="s">
        <v>2055</v>
      </c>
      <c r="F208" s="206" t="s">
        <v>2056</v>
      </c>
      <c r="G208" s="207" t="s">
        <v>255</v>
      </c>
      <c r="H208" s="208">
        <v>60</v>
      </c>
      <c r="I208" s="209"/>
      <c r="J208" s="210">
        <f>ROUND(I208*H208,2)</f>
        <v>0</v>
      </c>
      <c r="K208" s="206" t="s">
        <v>170</v>
      </c>
      <c r="L208" s="40"/>
      <c r="M208" s="211" t="s">
        <v>1</v>
      </c>
      <c r="N208" s="212" t="s">
        <v>43</v>
      </c>
      <c r="O208" s="72"/>
      <c r="P208" s="213">
        <f>O208*H208</f>
        <v>0</v>
      </c>
      <c r="Q208" s="213">
        <v>1.74E-3</v>
      </c>
      <c r="R208" s="213">
        <f>Q208*H208</f>
        <v>0.10440000000000001</v>
      </c>
      <c r="S208" s="213">
        <v>0</v>
      </c>
      <c r="T208" s="214">
        <f>S208*H208</f>
        <v>0</v>
      </c>
      <c r="U208" s="35"/>
      <c r="V208" s="35"/>
      <c r="W208" s="35"/>
      <c r="X208" s="35"/>
      <c r="Y208" s="35"/>
      <c r="Z208" s="35"/>
      <c r="AA208" s="35"/>
      <c r="AB208" s="35"/>
      <c r="AC208" s="35"/>
      <c r="AD208" s="35"/>
      <c r="AE208" s="35"/>
      <c r="AR208" s="215" t="s">
        <v>269</v>
      </c>
      <c r="AT208" s="215" t="s">
        <v>166</v>
      </c>
      <c r="AU208" s="215" t="s">
        <v>88</v>
      </c>
      <c r="AY208" s="18" t="s">
        <v>164</v>
      </c>
      <c r="BE208" s="216">
        <f>IF(N208="základní",J208,0)</f>
        <v>0</v>
      </c>
      <c r="BF208" s="216">
        <f>IF(N208="snížená",J208,0)</f>
        <v>0</v>
      </c>
      <c r="BG208" s="216">
        <f>IF(N208="zákl. přenesená",J208,0)</f>
        <v>0</v>
      </c>
      <c r="BH208" s="216">
        <f>IF(N208="sníž. přenesená",J208,0)</f>
        <v>0</v>
      </c>
      <c r="BI208" s="216">
        <f>IF(N208="nulová",J208,0)</f>
        <v>0</v>
      </c>
      <c r="BJ208" s="18" t="s">
        <v>86</v>
      </c>
      <c r="BK208" s="216">
        <f>ROUND(I208*H208,2)</f>
        <v>0</v>
      </c>
      <c r="BL208" s="18" t="s">
        <v>269</v>
      </c>
      <c r="BM208" s="215" t="s">
        <v>2057</v>
      </c>
    </row>
    <row r="209" spans="1:65" s="2" customFormat="1" ht="19.5">
      <c r="A209" s="35"/>
      <c r="B209" s="36"/>
      <c r="C209" s="37"/>
      <c r="D209" s="217" t="s">
        <v>173</v>
      </c>
      <c r="E209" s="37"/>
      <c r="F209" s="218" t="s">
        <v>2054</v>
      </c>
      <c r="G209" s="37"/>
      <c r="H209" s="37"/>
      <c r="I209" s="116"/>
      <c r="J209" s="37"/>
      <c r="K209" s="37"/>
      <c r="L209" s="40"/>
      <c r="M209" s="219"/>
      <c r="N209" s="220"/>
      <c r="O209" s="72"/>
      <c r="P209" s="72"/>
      <c r="Q209" s="72"/>
      <c r="R209" s="72"/>
      <c r="S209" s="72"/>
      <c r="T209" s="73"/>
      <c r="U209" s="35"/>
      <c r="V209" s="35"/>
      <c r="W209" s="35"/>
      <c r="X209" s="35"/>
      <c r="Y209" s="35"/>
      <c r="Z209" s="35"/>
      <c r="AA209" s="35"/>
      <c r="AB209" s="35"/>
      <c r="AC209" s="35"/>
      <c r="AD209" s="35"/>
      <c r="AE209" s="35"/>
      <c r="AT209" s="18" t="s">
        <v>173</v>
      </c>
      <c r="AU209" s="18" t="s">
        <v>88</v>
      </c>
    </row>
    <row r="210" spans="1:65" s="2" customFormat="1" ht="24" customHeight="1">
      <c r="A210" s="35"/>
      <c r="B210" s="36"/>
      <c r="C210" s="204" t="s">
        <v>547</v>
      </c>
      <c r="D210" s="204" t="s">
        <v>166</v>
      </c>
      <c r="E210" s="205" t="s">
        <v>2058</v>
      </c>
      <c r="F210" s="206" t="s">
        <v>2059</v>
      </c>
      <c r="G210" s="207" t="s">
        <v>395</v>
      </c>
      <c r="H210" s="208">
        <v>1</v>
      </c>
      <c r="I210" s="209"/>
      <c r="J210" s="210">
        <f>ROUND(I210*H210,2)</f>
        <v>0</v>
      </c>
      <c r="K210" s="206" t="s">
        <v>170</v>
      </c>
      <c r="L210" s="40"/>
      <c r="M210" s="211" t="s">
        <v>1</v>
      </c>
      <c r="N210" s="212" t="s">
        <v>43</v>
      </c>
      <c r="O210" s="72"/>
      <c r="P210" s="213">
        <f>O210*H210</f>
        <v>0</v>
      </c>
      <c r="Q210" s="213">
        <v>6.3E-3</v>
      </c>
      <c r="R210" s="213">
        <f>Q210*H210</f>
        <v>6.3E-3</v>
      </c>
      <c r="S210" s="213">
        <v>0</v>
      </c>
      <c r="T210" s="214">
        <f>S210*H210</f>
        <v>0</v>
      </c>
      <c r="U210" s="35"/>
      <c r="V210" s="35"/>
      <c r="W210" s="35"/>
      <c r="X210" s="35"/>
      <c r="Y210" s="35"/>
      <c r="Z210" s="35"/>
      <c r="AA210" s="35"/>
      <c r="AB210" s="35"/>
      <c r="AC210" s="35"/>
      <c r="AD210" s="35"/>
      <c r="AE210" s="35"/>
      <c r="AR210" s="215" t="s">
        <v>269</v>
      </c>
      <c r="AT210" s="215" t="s">
        <v>166</v>
      </c>
      <c r="AU210" s="215" t="s">
        <v>88</v>
      </c>
      <c r="AY210" s="18" t="s">
        <v>164</v>
      </c>
      <c r="BE210" s="216">
        <f>IF(N210="základní",J210,0)</f>
        <v>0</v>
      </c>
      <c r="BF210" s="216">
        <f>IF(N210="snížená",J210,0)</f>
        <v>0</v>
      </c>
      <c r="BG210" s="216">
        <f>IF(N210="zákl. přenesená",J210,0)</f>
        <v>0</v>
      </c>
      <c r="BH210" s="216">
        <f>IF(N210="sníž. přenesená",J210,0)</f>
        <v>0</v>
      </c>
      <c r="BI210" s="216">
        <f>IF(N210="nulová",J210,0)</f>
        <v>0</v>
      </c>
      <c r="BJ210" s="18" t="s">
        <v>86</v>
      </c>
      <c r="BK210" s="216">
        <f>ROUND(I210*H210,2)</f>
        <v>0</v>
      </c>
      <c r="BL210" s="18" t="s">
        <v>269</v>
      </c>
      <c r="BM210" s="215" t="s">
        <v>2060</v>
      </c>
    </row>
    <row r="211" spans="1:65" s="2" customFormat="1" ht="19.5">
      <c r="A211" s="35"/>
      <c r="B211" s="36"/>
      <c r="C211" s="37"/>
      <c r="D211" s="217" t="s">
        <v>173</v>
      </c>
      <c r="E211" s="37"/>
      <c r="F211" s="218" t="s">
        <v>2054</v>
      </c>
      <c r="G211" s="37"/>
      <c r="H211" s="37"/>
      <c r="I211" s="116"/>
      <c r="J211" s="37"/>
      <c r="K211" s="37"/>
      <c r="L211" s="40"/>
      <c r="M211" s="219"/>
      <c r="N211" s="220"/>
      <c r="O211" s="72"/>
      <c r="P211" s="72"/>
      <c r="Q211" s="72"/>
      <c r="R211" s="72"/>
      <c r="S211" s="72"/>
      <c r="T211" s="73"/>
      <c r="U211" s="35"/>
      <c r="V211" s="35"/>
      <c r="W211" s="35"/>
      <c r="X211" s="35"/>
      <c r="Y211" s="35"/>
      <c r="Z211" s="35"/>
      <c r="AA211" s="35"/>
      <c r="AB211" s="35"/>
      <c r="AC211" s="35"/>
      <c r="AD211" s="35"/>
      <c r="AE211" s="35"/>
      <c r="AT211" s="18" t="s">
        <v>173</v>
      </c>
      <c r="AU211" s="18" t="s">
        <v>88</v>
      </c>
    </row>
    <row r="212" spans="1:65" s="2" customFormat="1" ht="36" customHeight="1">
      <c r="A212" s="35"/>
      <c r="B212" s="36"/>
      <c r="C212" s="204" t="s">
        <v>555</v>
      </c>
      <c r="D212" s="204" t="s">
        <v>166</v>
      </c>
      <c r="E212" s="205" t="s">
        <v>2061</v>
      </c>
      <c r="F212" s="206" t="s">
        <v>2062</v>
      </c>
      <c r="G212" s="207" t="s">
        <v>395</v>
      </c>
      <c r="H212" s="208">
        <v>1</v>
      </c>
      <c r="I212" s="209"/>
      <c r="J212" s="210">
        <f>ROUND(I212*H212,2)</f>
        <v>0</v>
      </c>
      <c r="K212" s="206" t="s">
        <v>170</v>
      </c>
      <c r="L212" s="40"/>
      <c r="M212" s="211" t="s">
        <v>1</v>
      </c>
      <c r="N212" s="212" t="s">
        <v>43</v>
      </c>
      <c r="O212" s="72"/>
      <c r="P212" s="213">
        <f>O212*H212</f>
        <v>0</v>
      </c>
      <c r="Q212" s="213">
        <v>1.72E-2</v>
      </c>
      <c r="R212" s="213">
        <f>Q212*H212</f>
        <v>1.72E-2</v>
      </c>
      <c r="S212" s="213">
        <v>0</v>
      </c>
      <c r="T212" s="214">
        <f>S212*H212</f>
        <v>0</v>
      </c>
      <c r="U212" s="35"/>
      <c r="V212" s="35"/>
      <c r="W212" s="35"/>
      <c r="X212" s="35"/>
      <c r="Y212" s="35"/>
      <c r="Z212" s="35"/>
      <c r="AA212" s="35"/>
      <c r="AB212" s="35"/>
      <c r="AC212" s="35"/>
      <c r="AD212" s="35"/>
      <c r="AE212" s="35"/>
      <c r="AR212" s="215" t="s">
        <v>269</v>
      </c>
      <c r="AT212" s="215" t="s">
        <v>166</v>
      </c>
      <c r="AU212" s="215" t="s">
        <v>88</v>
      </c>
      <c r="AY212" s="18" t="s">
        <v>164</v>
      </c>
      <c r="BE212" s="216">
        <f>IF(N212="základní",J212,0)</f>
        <v>0</v>
      </c>
      <c r="BF212" s="216">
        <f>IF(N212="snížená",J212,0)</f>
        <v>0</v>
      </c>
      <c r="BG212" s="216">
        <f>IF(N212="zákl. přenesená",J212,0)</f>
        <v>0</v>
      </c>
      <c r="BH212" s="216">
        <f>IF(N212="sníž. přenesená",J212,0)</f>
        <v>0</v>
      </c>
      <c r="BI212" s="216">
        <f>IF(N212="nulová",J212,0)</f>
        <v>0</v>
      </c>
      <c r="BJ212" s="18" t="s">
        <v>86</v>
      </c>
      <c r="BK212" s="216">
        <f>ROUND(I212*H212,2)</f>
        <v>0</v>
      </c>
      <c r="BL212" s="18" t="s">
        <v>269</v>
      </c>
      <c r="BM212" s="215" t="s">
        <v>2063</v>
      </c>
    </row>
    <row r="213" spans="1:65" s="2" customFormat="1" ht="19.5">
      <c r="A213" s="35"/>
      <c r="B213" s="36"/>
      <c r="C213" s="37"/>
      <c r="D213" s="217" t="s">
        <v>173</v>
      </c>
      <c r="E213" s="37"/>
      <c r="F213" s="218" t="s">
        <v>2054</v>
      </c>
      <c r="G213" s="37"/>
      <c r="H213" s="37"/>
      <c r="I213" s="116"/>
      <c r="J213" s="37"/>
      <c r="K213" s="37"/>
      <c r="L213" s="40"/>
      <c r="M213" s="219"/>
      <c r="N213" s="220"/>
      <c r="O213" s="72"/>
      <c r="P213" s="72"/>
      <c r="Q213" s="72"/>
      <c r="R213" s="72"/>
      <c r="S213" s="72"/>
      <c r="T213" s="73"/>
      <c r="U213" s="35"/>
      <c r="V213" s="35"/>
      <c r="W213" s="35"/>
      <c r="X213" s="35"/>
      <c r="Y213" s="35"/>
      <c r="Z213" s="35"/>
      <c r="AA213" s="35"/>
      <c r="AB213" s="35"/>
      <c r="AC213" s="35"/>
      <c r="AD213" s="35"/>
      <c r="AE213" s="35"/>
      <c r="AT213" s="18" t="s">
        <v>173</v>
      </c>
      <c r="AU213" s="18" t="s">
        <v>88</v>
      </c>
    </row>
    <row r="214" spans="1:65" s="2" customFormat="1" ht="24" customHeight="1">
      <c r="A214" s="35"/>
      <c r="B214" s="36"/>
      <c r="C214" s="204" t="s">
        <v>563</v>
      </c>
      <c r="D214" s="204" t="s">
        <v>166</v>
      </c>
      <c r="E214" s="205" t="s">
        <v>2064</v>
      </c>
      <c r="F214" s="206" t="s">
        <v>2065</v>
      </c>
      <c r="G214" s="207" t="s">
        <v>395</v>
      </c>
      <c r="H214" s="208">
        <v>18</v>
      </c>
      <c r="I214" s="209"/>
      <c r="J214" s="210">
        <f>ROUND(I214*H214,2)</f>
        <v>0</v>
      </c>
      <c r="K214" s="206" t="s">
        <v>170</v>
      </c>
      <c r="L214" s="40"/>
      <c r="M214" s="211" t="s">
        <v>1</v>
      </c>
      <c r="N214" s="212" t="s">
        <v>43</v>
      </c>
      <c r="O214" s="72"/>
      <c r="P214" s="213">
        <f>O214*H214</f>
        <v>0</v>
      </c>
      <c r="Q214" s="213">
        <v>6.9999999999999994E-5</v>
      </c>
      <c r="R214" s="213">
        <f>Q214*H214</f>
        <v>1.2599999999999998E-3</v>
      </c>
      <c r="S214" s="213">
        <v>0</v>
      </c>
      <c r="T214" s="214">
        <f>S214*H214</f>
        <v>0</v>
      </c>
      <c r="U214" s="35"/>
      <c r="V214" s="35"/>
      <c r="W214" s="35"/>
      <c r="X214" s="35"/>
      <c r="Y214" s="35"/>
      <c r="Z214" s="35"/>
      <c r="AA214" s="35"/>
      <c r="AB214" s="35"/>
      <c r="AC214" s="35"/>
      <c r="AD214" s="35"/>
      <c r="AE214" s="35"/>
      <c r="AR214" s="215" t="s">
        <v>269</v>
      </c>
      <c r="AT214" s="215" t="s">
        <v>166</v>
      </c>
      <c r="AU214" s="215" t="s">
        <v>88</v>
      </c>
      <c r="AY214" s="18" t="s">
        <v>164</v>
      </c>
      <c r="BE214" s="216">
        <f>IF(N214="základní",J214,0)</f>
        <v>0</v>
      </c>
      <c r="BF214" s="216">
        <f>IF(N214="snížená",J214,0)</f>
        <v>0</v>
      </c>
      <c r="BG214" s="216">
        <f>IF(N214="zákl. přenesená",J214,0)</f>
        <v>0</v>
      </c>
      <c r="BH214" s="216">
        <f>IF(N214="sníž. přenesená",J214,0)</f>
        <v>0</v>
      </c>
      <c r="BI214" s="216">
        <f>IF(N214="nulová",J214,0)</f>
        <v>0</v>
      </c>
      <c r="BJ214" s="18" t="s">
        <v>86</v>
      </c>
      <c r="BK214" s="216">
        <f>ROUND(I214*H214,2)</f>
        <v>0</v>
      </c>
      <c r="BL214" s="18" t="s">
        <v>269</v>
      </c>
      <c r="BM214" s="215" t="s">
        <v>2066</v>
      </c>
    </row>
    <row r="215" spans="1:65" s="2" customFormat="1" ht="19.5">
      <c r="A215" s="35"/>
      <c r="B215" s="36"/>
      <c r="C215" s="37"/>
      <c r="D215" s="217" t="s">
        <v>173</v>
      </c>
      <c r="E215" s="37"/>
      <c r="F215" s="218" t="s">
        <v>2054</v>
      </c>
      <c r="G215" s="37"/>
      <c r="H215" s="37"/>
      <c r="I215" s="116"/>
      <c r="J215" s="37"/>
      <c r="K215" s="37"/>
      <c r="L215" s="40"/>
      <c r="M215" s="219"/>
      <c r="N215" s="220"/>
      <c r="O215" s="72"/>
      <c r="P215" s="72"/>
      <c r="Q215" s="72"/>
      <c r="R215" s="72"/>
      <c r="S215" s="72"/>
      <c r="T215" s="73"/>
      <c r="U215" s="35"/>
      <c r="V215" s="35"/>
      <c r="W215" s="35"/>
      <c r="X215" s="35"/>
      <c r="Y215" s="35"/>
      <c r="Z215" s="35"/>
      <c r="AA215" s="35"/>
      <c r="AB215" s="35"/>
      <c r="AC215" s="35"/>
      <c r="AD215" s="35"/>
      <c r="AE215" s="35"/>
      <c r="AT215" s="18" t="s">
        <v>173</v>
      </c>
      <c r="AU215" s="18" t="s">
        <v>88</v>
      </c>
    </row>
    <row r="216" spans="1:65" s="2" customFormat="1" ht="24" customHeight="1">
      <c r="A216" s="35"/>
      <c r="B216" s="36"/>
      <c r="C216" s="204" t="s">
        <v>571</v>
      </c>
      <c r="D216" s="204" t="s">
        <v>166</v>
      </c>
      <c r="E216" s="205" t="s">
        <v>2067</v>
      </c>
      <c r="F216" s="206" t="s">
        <v>2068</v>
      </c>
      <c r="G216" s="207" t="s">
        <v>395</v>
      </c>
      <c r="H216" s="208">
        <v>4</v>
      </c>
      <c r="I216" s="209"/>
      <c r="J216" s="210">
        <f>ROUND(I216*H216,2)</f>
        <v>0</v>
      </c>
      <c r="K216" s="206" t="s">
        <v>170</v>
      </c>
      <c r="L216" s="40"/>
      <c r="M216" s="211" t="s">
        <v>1</v>
      </c>
      <c r="N216" s="212" t="s">
        <v>43</v>
      </c>
      <c r="O216" s="72"/>
      <c r="P216" s="213">
        <f>O216*H216</f>
        <v>0</v>
      </c>
      <c r="Q216" s="213">
        <v>1.2E-4</v>
      </c>
      <c r="R216" s="213">
        <f>Q216*H216</f>
        <v>4.8000000000000001E-4</v>
      </c>
      <c r="S216" s="213">
        <v>0</v>
      </c>
      <c r="T216" s="214">
        <f>S216*H216</f>
        <v>0</v>
      </c>
      <c r="U216" s="35"/>
      <c r="V216" s="35"/>
      <c r="W216" s="35"/>
      <c r="X216" s="35"/>
      <c r="Y216" s="35"/>
      <c r="Z216" s="35"/>
      <c r="AA216" s="35"/>
      <c r="AB216" s="35"/>
      <c r="AC216" s="35"/>
      <c r="AD216" s="35"/>
      <c r="AE216" s="35"/>
      <c r="AR216" s="215" t="s">
        <v>269</v>
      </c>
      <c r="AT216" s="215" t="s">
        <v>166</v>
      </c>
      <c r="AU216" s="215" t="s">
        <v>88</v>
      </c>
      <c r="AY216" s="18" t="s">
        <v>164</v>
      </c>
      <c r="BE216" s="216">
        <f>IF(N216="základní",J216,0)</f>
        <v>0</v>
      </c>
      <c r="BF216" s="216">
        <f>IF(N216="snížená",J216,0)</f>
        <v>0</v>
      </c>
      <c r="BG216" s="216">
        <f>IF(N216="zákl. přenesená",J216,0)</f>
        <v>0</v>
      </c>
      <c r="BH216" s="216">
        <f>IF(N216="sníž. přenesená",J216,0)</f>
        <v>0</v>
      </c>
      <c r="BI216" s="216">
        <f>IF(N216="nulová",J216,0)</f>
        <v>0</v>
      </c>
      <c r="BJ216" s="18" t="s">
        <v>86</v>
      </c>
      <c r="BK216" s="216">
        <f>ROUND(I216*H216,2)</f>
        <v>0</v>
      </c>
      <c r="BL216" s="18" t="s">
        <v>269</v>
      </c>
      <c r="BM216" s="215" t="s">
        <v>2069</v>
      </c>
    </row>
    <row r="217" spans="1:65" s="2" customFormat="1" ht="19.5">
      <c r="A217" s="35"/>
      <c r="B217" s="36"/>
      <c r="C217" s="37"/>
      <c r="D217" s="217" t="s">
        <v>173</v>
      </c>
      <c r="E217" s="37"/>
      <c r="F217" s="218" t="s">
        <v>2054</v>
      </c>
      <c r="G217" s="37"/>
      <c r="H217" s="37"/>
      <c r="I217" s="116"/>
      <c r="J217" s="37"/>
      <c r="K217" s="37"/>
      <c r="L217" s="40"/>
      <c r="M217" s="219"/>
      <c r="N217" s="220"/>
      <c r="O217" s="72"/>
      <c r="P217" s="72"/>
      <c r="Q217" s="72"/>
      <c r="R217" s="72"/>
      <c r="S217" s="72"/>
      <c r="T217" s="73"/>
      <c r="U217" s="35"/>
      <c r="V217" s="35"/>
      <c r="W217" s="35"/>
      <c r="X217" s="35"/>
      <c r="Y217" s="35"/>
      <c r="Z217" s="35"/>
      <c r="AA217" s="35"/>
      <c r="AB217" s="35"/>
      <c r="AC217" s="35"/>
      <c r="AD217" s="35"/>
      <c r="AE217" s="35"/>
      <c r="AT217" s="18" t="s">
        <v>173</v>
      </c>
      <c r="AU217" s="18" t="s">
        <v>88</v>
      </c>
    </row>
    <row r="218" spans="1:65" s="2" customFormat="1" ht="24" customHeight="1">
      <c r="A218" s="35"/>
      <c r="B218" s="36"/>
      <c r="C218" s="204" t="s">
        <v>577</v>
      </c>
      <c r="D218" s="204" t="s">
        <v>166</v>
      </c>
      <c r="E218" s="205" t="s">
        <v>2070</v>
      </c>
      <c r="F218" s="206" t="s">
        <v>2071</v>
      </c>
      <c r="G218" s="207" t="s">
        <v>395</v>
      </c>
      <c r="H218" s="208">
        <v>1</v>
      </c>
      <c r="I218" s="209"/>
      <c r="J218" s="210">
        <f>ROUND(I218*H218,2)</f>
        <v>0</v>
      </c>
      <c r="K218" s="206" t="s">
        <v>467</v>
      </c>
      <c r="L218" s="40"/>
      <c r="M218" s="211" t="s">
        <v>1</v>
      </c>
      <c r="N218" s="212" t="s">
        <v>43</v>
      </c>
      <c r="O218" s="72"/>
      <c r="P218" s="213">
        <f>O218*H218</f>
        <v>0</v>
      </c>
      <c r="Q218" s="213">
        <v>0</v>
      </c>
      <c r="R218" s="213">
        <f>Q218*H218</f>
        <v>0</v>
      </c>
      <c r="S218" s="213">
        <v>0</v>
      </c>
      <c r="T218" s="214">
        <f>S218*H218</f>
        <v>0</v>
      </c>
      <c r="U218" s="35"/>
      <c r="V218" s="35"/>
      <c r="W218" s="35"/>
      <c r="X218" s="35"/>
      <c r="Y218" s="35"/>
      <c r="Z218" s="35"/>
      <c r="AA218" s="35"/>
      <c r="AB218" s="35"/>
      <c r="AC218" s="35"/>
      <c r="AD218" s="35"/>
      <c r="AE218" s="35"/>
      <c r="AR218" s="215" t="s">
        <v>269</v>
      </c>
      <c r="AT218" s="215" t="s">
        <v>166</v>
      </c>
      <c r="AU218" s="215" t="s">
        <v>88</v>
      </c>
      <c r="AY218" s="18" t="s">
        <v>164</v>
      </c>
      <c r="BE218" s="216">
        <f>IF(N218="základní",J218,0)</f>
        <v>0</v>
      </c>
      <c r="BF218" s="216">
        <f>IF(N218="snížená",J218,0)</f>
        <v>0</v>
      </c>
      <c r="BG218" s="216">
        <f>IF(N218="zákl. přenesená",J218,0)</f>
        <v>0</v>
      </c>
      <c r="BH218" s="216">
        <f>IF(N218="sníž. přenesená",J218,0)</f>
        <v>0</v>
      </c>
      <c r="BI218" s="216">
        <f>IF(N218="nulová",J218,0)</f>
        <v>0</v>
      </c>
      <c r="BJ218" s="18" t="s">
        <v>86</v>
      </c>
      <c r="BK218" s="216">
        <f>ROUND(I218*H218,2)</f>
        <v>0</v>
      </c>
      <c r="BL218" s="18" t="s">
        <v>269</v>
      </c>
      <c r="BM218" s="215" t="s">
        <v>2072</v>
      </c>
    </row>
    <row r="219" spans="1:65" s="2" customFormat="1" ht="24" customHeight="1">
      <c r="A219" s="35"/>
      <c r="B219" s="36"/>
      <c r="C219" s="204" t="s">
        <v>581</v>
      </c>
      <c r="D219" s="204" t="s">
        <v>166</v>
      </c>
      <c r="E219" s="205" t="s">
        <v>2073</v>
      </c>
      <c r="F219" s="206" t="s">
        <v>2074</v>
      </c>
      <c r="G219" s="207" t="s">
        <v>395</v>
      </c>
      <c r="H219" s="208">
        <v>1</v>
      </c>
      <c r="I219" s="209"/>
      <c r="J219" s="210">
        <f>ROUND(I219*H219,2)</f>
        <v>0</v>
      </c>
      <c r="K219" s="206" t="s">
        <v>467</v>
      </c>
      <c r="L219" s="40"/>
      <c r="M219" s="211" t="s">
        <v>1</v>
      </c>
      <c r="N219" s="212" t="s">
        <v>43</v>
      </c>
      <c r="O219" s="72"/>
      <c r="P219" s="213">
        <f>O219*H219</f>
        <v>0</v>
      </c>
      <c r="Q219" s="213">
        <v>0</v>
      </c>
      <c r="R219" s="213">
        <f>Q219*H219</f>
        <v>0</v>
      </c>
      <c r="S219" s="213">
        <v>0</v>
      </c>
      <c r="T219" s="214">
        <f>S219*H219</f>
        <v>0</v>
      </c>
      <c r="U219" s="35"/>
      <c r="V219" s="35"/>
      <c r="W219" s="35"/>
      <c r="X219" s="35"/>
      <c r="Y219" s="35"/>
      <c r="Z219" s="35"/>
      <c r="AA219" s="35"/>
      <c r="AB219" s="35"/>
      <c r="AC219" s="35"/>
      <c r="AD219" s="35"/>
      <c r="AE219" s="35"/>
      <c r="AR219" s="215" t="s">
        <v>269</v>
      </c>
      <c r="AT219" s="215" t="s">
        <v>166</v>
      </c>
      <c r="AU219" s="215" t="s">
        <v>88</v>
      </c>
      <c r="AY219" s="18" t="s">
        <v>164</v>
      </c>
      <c r="BE219" s="216">
        <f>IF(N219="základní",J219,0)</f>
        <v>0</v>
      </c>
      <c r="BF219" s="216">
        <f>IF(N219="snížená",J219,0)</f>
        <v>0</v>
      </c>
      <c r="BG219" s="216">
        <f>IF(N219="zákl. přenesená",J219,0)</f>
        <v>0</v>
      </c>
      <c r="BH219" s="216">
        <f>IF(N219="sníž. přenesená",J219,0)</f>
        <v>0</v>
      </c>
      <c r="BI219" s="216">
        <f>IF(N219="nulová",J219,0)</f>
        <v>0</v>
      </c>
      <c r="BJ219" s="18" t="s">
        <v>86</v>
      </c>
      <c r="BK219" s="216">
        <f>ROUND(I219*H219,2)</f>
        <v>0</v>
      </c>
      <c r="BL219" s="18" t="s">
        <v>269</v>
      </c>
      <c r="BM219" s="215" t="s">
        <v>2075</v>
      </c>
    </row>
    <row r="220" spans="1:65" s="2" customFormat="1" ht="16.5" customHeight="1">
      <c r="A220" s="35"/>
      <c r="B220" s="36"/>
      <c r="C220" s="204" t="s">
        <v>585</v>
      </c>
      <c r="D220" s="204" t="s">
        <v>166</v>
      </c>
      <c r="E220" s="205" t="s">
        <v>2076</v>
      </c>
      <c r="F220" s="206" t="s">
        <v>2077</v>
      </c>
      <c r="G220" s="207" t="s">
        <v>2078</v>
      </c>
      <c r="H220" s="208">
        <v>14</v>
      </c>
      <c r="I220" s="209"/>
      <c r="J220" s="210">
        <f>ROUND(I220*H220,2)</f>
        <v>0</v>
      </c>
      <c r="K220" s="206" t="s">
        <v>467</v>
      </c>
      <c r="L220" s="40"/>
      <c r="M220" s="211" t="s">
        <v>1</v>
      </c>
      <c r="N220" s="212" t="s">
        <v>43</v>
      </c>
      <c r="O220" s="72"/>
      <c r="P220" s="213">
        <f>O220*H220</f>
        <v>0</v>
      </c>
      <c r="Q220" s="213">
        <v>1E-3</v>
      </c>
      <c r="R220" s="213">
        <f>Q220*H220</f>
        <v>1.4E-2</v>
      </c>
      <c r="S220" s="213">
        <v>0</v>
      </c>
      <c r="T220" s="214">
        <f>S220*H220</f>
        <v>0</v>
      </c>
      <c r="U220" s="35"/>
      <c r="V220" s="35"/>
      <c r="W220" s="35"/>
      <c r="X220" s="35"/>
      <c r="Y220" s="35"/>
      <c r="Z220" s="35"/>
      <c r="AA220" s="35"/>
      <c r="AB220" s="35"/>
      <c r="AC220" s="35"/>
      <c r="AD220" s="35"/>
      <c r="AE220" s="35"/>
      <c r="AR220" s="215" t="s">
        <v>269</v>
      </c>
      <c r="AT220" s="215" t="s">
        <v>166</v>
      </c>
      <c r="AU220" s="215" t="s">
        <v>88</v>
      </c>
      <c r="AY220" s="18" t="s">
        <v>164</v>
      </c>
      <c r="BE220" s="216">
        <f>IF(N220="základní",J220,0)</f>
        <v>0</v>
      </c>
      <c r="BF220" s="216">
        <f>IF(N220="snížená",J220,0)</f>
        <v>0</v>
      </c>
      <c r="BG220" s="216">
        <f>IF(N220="zákl. přenesená",J220,0)</f>
        <v>0</v>
      </c>
      <c r="BH220" s="216">
        <f>IF(N220="sníž. přenesená",J220,0)</f>
        <v>0</v>
      </c>
      <c r="BI220" s="216">
        <f>IF(N220="nulová",J220,0)</f>
        <v>0</v>
      </c>
      <c r="BJ220" s="18" t="s">
        <v>86</v>
      </c>
      <c r="BK220" s="216">
        <f>ROUND(I220*H220,2)</f>
        <v>0</v>
      </c>
      <c r="BL220" s="18" t="s">
        <v>269</v>
      </c>
      <c r="BM220" s="215" t="s">
        <v>2079</v>
      </c>
    </row>
    <row r="221" spans="1:65" s="2" customFormat="1" ht="16.5" customHeight="1">
      <c r="A221" s="35"/>
      <c r="B221" s="36"/>
      <c r="C221" s="204" t="s">
        <v>590</v>
      </c>
      <c r="D221" s="204" t="s">
        <v>166</v>
      </c>
      <c r="E221" s="205" t="s">
        <v>2080</v>
      </c>
      <c r="F221" s="206" t="s">
        <v>2081</v>
      </c>
      <c r="G221" s="207" t="s">
        <v>466</v>
      </c>
      <c r="H221" s="208">
        <v>1</v>
      </c>
      <c r="I221" s="209"/>
      <c r="J221" s="210">
        <f>ROUND(I221*H221,2)</f>
        <v>0</v>
      </c>
      <c r="K221" s="206" t="s">
        <v>467</v>
      </c>
      <c r="L221" s="40"/>
      <c r="M221" s="211" t="s">
        <v>1</v>
      </c>
      <c r="N221" s="212" t="s">
        <v>43</v>
      </c>
      <c r="O221" s="72"/>
      <c r="P221" s="213">
        <f>O221*H221</f>
        <v>0</v>
      </c>
      <c r="Q221" s="213">
        <v>1E-3</v>
      </c>
      <c r="R221" s="213">
        <f>Q221*H221</f>
        <v>1E-3</v>
      </c>
      <c r="S221" s="213">
        <v>0</v>
      </c>
      <c r="T221" s="214">
        <f>S221*H221</f>
        <v>0</v>
      </c>
      <c r="U221" s="35"/>
      <c r="V221" s="35"/>
      <c r="W221" s="35"/>
      <c r="X221" s="35"/>
      <c r="Y221" s="35"/>
      <c r="Z221" s="35"/>
      <c r="AA221" s="35"/>
      <c r="AB221" s="35"/>
      <c r="AC221" s="35"/>
      <c r="AD221" s="35"/>
      <c r="AE221" s="35"/>
      <c r="AR221" s="215" t="s">
        <v>269</v>
      </c>
      <c r="AT221" s="215" t="s">
        <v>166</v>
      </c>
      <c r="AU221" s="215" t="s">
        <v>88</v>
      </c>
      <c r="AY221" s="18" t="s">
        <v>164</v>
      </c>
      <c r="BE221" s="216">
        <f>IF(N221="základní",J221,0)</f>
        <v>0</v>
      </c>
      <c r="BF221" s="216">
        <f>IF(N221="snížená",J221,0)</f>
        <v>0</v>
      </c>
      <c r="BG221" s="216">
        <f>IF(N221="zákl. přenesená",J221,0)</f>
        <v>0</v>
      </c>
      <c r="BH221" s="216">
        <f>IF(N221="sníž. přenesená",J221,0)</f>
        <v>0</v>
      </c>
      <c r="BI221" s="216">
        <f>IF(N221="nulová",J221,0)</f>
        <v>0</v>
      </c>
      <c r="BJ221" s="18" t="s">
        <v>86</v>
      </c>
      <c r="BK221" s="216">
        <f>ROUND(I221*H221,2)</f>
        <v>0</v>
      </c>
      <c r="BL221" s="18" t="s">
        <v>269</v>
      </c>
      <c r="BM221" s="215" t="s">
        <v>2082</v>
      </c>
    </row>
    <row r="222" spans="1:65" s="2" customFormat="1" ht="36" customHeight="1">
      <c r="A222" s="35"/>
      <c r="B222" s="36"/>
      <c r="C222" s="204" t="s">
        <v>595</v>
      </c>
      <c r="D222" s="204" t="s">
        <v>166</v>
      </c>
      <c r="E222" s="205" t="s">
        <v>2083</v>
      </c>
      <c r="F222" s="206" t="s">
        <v>2084</v>
      </c>
      <c r="G222" s="207" t="s">
        <v>243</v>
      </c>
      <c r="H222" s="208">
        <v>0.221</v>
      </c>
      <c r="I222" s="209"/>
      <c r="J222" s="210">
        <f>ROUND(I222*H222,2)</f>
        <v>0</v>
      </c>
      <c r="K222" s="206" t="s">
        <v>170</v>
      </c>
      <c r="L222" s="40"/>
      <c r="M222" s="211" t="s">
        <v>1</v>
      </c>
      <c r="N222" s="212" t="s">
        <v>43</v>
      </c>
      <c r="O222" s="72"/>
      <c r="P222" s="213">
        <f>O222*H222</f>
        <v>0</v>
      </c>
      <c r="Q222" s="213">
        <v>0</v>
      </c>
      <c r="R222" s="213">
        <f>Q222*H222</f>
        <v>0</v>
      </c>
      <c r="S222" s="213">
        <v>0</v>
      </c>
      <c r="T222" s="214">
        <f>S222*H222</f>
        <v>0</v>
      </c>
      <c r="U222" s="35"/>
      <c r="V222" s="35"/>
      <c r="W222" s="35"/>
      <c r="X222" s="35"/>
      <c r="Y222" s="35"/>
      <c r="Z222" s="35"/>
      <c r="AA222" s="35"/>
      <c r="AB222" s="35"/>
      <c r="AC222" s="35"/>
      <c r="AD222" s="35"/>
      <c r="AE222" s="35"/>
      <c r="AR222" s="215" t="s">
        <v>269</v>
      </c>
      <c r="AT222" s="215" t="s">
        <v>166</v>
      </c>
      <c r="AU222" s="215" t="s">
        <v>88</v>
      </c>
      <c r="AY222" s="18" t="s">
        <v>164</v>
      </c>
      <c r="BE222" s="216">
        <f>IF(N222="základní",J222,0)</f>
        <v>0</v>
      </c>
      <c r="BF222" s="216">
        <f>IF(N222="snížená",J222,0)</f>
        <v>0</v>
      </c>
      <c r="BG222" s="216">
        <f>IF(N222="zákl. přenesená",J222,0)</f>
        <v>0</v>
      </c>
      <c r="BH222" s="216">
        <f>IF(N222="sníž. přenesená",J222,0)</f>
        <v>0</v>
      </c>
      <c r="BI222" s="216">
        <f>IF(N222="nulová",J222,0)</f>
        <v>0</v>
      </c>
      <c r="BJ222" s="18" t="s">
        <v>86</v>
      </c>
      <c r="BK222" s="216">
        <f>ROUND(I222*H222,2)</f>
        <v>0</v>
      </c>
      <c r="BL222" s="18" t="s">
        <v>269</v>
      </c>
      <c r="BM222" s="215" t="s">
        <v>2085</v>
      </c>
    </row>
    <row r="223" spans="1:65" s="2" customFormat="1" ht="107.25">
      <c r="A223" s="35"/>
      <c r="B223" s="36"/>
      <c r="C223" s="37"/>
      <c r="D223" s="217" t="s">
        <v>173</v>
      </c>
      <c r="E223" s="37"/>
      <c r="F223" s="218" t="s">
        <v>1839</v>
      </c>
      <c r="G223" s="37"/>
      <c r="H223" s="37"/>
      <c r="I223" s="116"/>
      <c r="J223" s="37"/>
      <c r="K223" s="37"/>
      <c r="L223" s="40"/>
      <c r="M223" s="219"/>
      <c r="N223" s="220"/>
      <c r="O223" s="72"/>
      <c r="P223" s="72"/>
      <c r="Q223" s="72"/>
      <c r="R223" s="72"/>
      <c r="S223" s="72"/>
      <c r="T223" s="73"/>
      <c r="U223" s="35"/>
      <c r="V223" s="35"/>
      <c r="W223" s="35"/>
      <c r="X223" s="35"/>
      <c r="Y223" s="35"/>
      <c r="Z223" s="35"/>
      <c r="AA223" s="35"/>
      <c r="AB223" s="35"/>
      <c r="AC223" s="35"/>
      <c r="AD223" s="35"/>
      <c r="AE223" s="35"/>
      <c r="AT223" s="18" t="s">
        <v>173</v>
      </c>
      <c r="AU223" s="18" t="s">
        <v>88</v>
      </c>
    </row>
    <row r="224" spans="1:65" s="2" customFormat="1" ht="48" customHeight="1">
      <c r="A224" s="35"/>
      <c r="B224" s="36"/>
      <c r="C224" s="204" t="s">
        <v>601</v>
      </c>
      <c r="D224" s="204" t="s">
        <v>166</v>
      </c>
      <c r="E224" s="205" t="s">
        <v>2086</v>
      </c>
      <c r="F224" s="206" t="s">
        <v>2087</v>
      </c>
      <c r="G224" s="207" t="s">
        <v>243</v>
      </c>
      <c r="H224" s="208">
        <v>0.221</v>
      </c>
      <c r="I224" s="209"/>
      <c r="J224" s="210">
        <f>ROUND(I224*H224,2)</f>
        <v>0</v>
      </c>
      <c r="K224" s="206" t="s">
        <v>170</v>
      </c>
      <c r="L224" s="40"/>
      <c r="M224" s="211" t="s">
        <v>1</v>
      </c>
      <c r="N224" s="212" t="s">
        <v>43</v>
      </c>
      <c r="O224" s="72"/>
      <c r="P224" s="213">
        <f>O224*H224</f>
        <v>0</v>
      </c>
      <c r="Q224" s="213">
        <v>0</v>
      </c>
      <c r="R224" s="213">
        <f>Q224*H224</f>
        <v>0</v>
      </c>
      <c r="S224" s="213">
        <v>0</v>
      </c>
      <c r="T224" s="214">
        <f>S224*H224</f>
        <v>0</v>
      </c>
      <c r="U224" s="35"/>
      <c r="V224" s="35"/>
      <c r="W224" s="35"/>
      <c r="X224" s="35"/>
      <c r="Y224" s="35"/>
      <c r="Z224" s="35"/>
      <c r="AA224" s="35"/>
      <c r="AB224" s="35"/>
      <c r="AC224" s="35"/>
      <c r="AD224" s="35"/>
      <c r="AE224" s="35"/>
      <c r="AR224" s="215" t="s">
        <v>269</v>
      </c>
      <c r="AT224" s="215" t="s">
        <v>166</v>
      </c>
      <c r="AU224" s="215" t="s">
        <v>88</v>
      </c>
      <c r="AY224" s="18" t="s">
        <v>164</v>
      </c>
      <c r="BE224" s="216">
        <f>IF(N224="základní",J224,0)</f>
        <v>0</v>
      </c>
      <c r="BF224" s="216">
        <f>IF(N224="snížená",J224,0)</f>
        <v>0</v>
      </c>
      <c r="BG224" s="216">
        <f>IF(N224="zákl. přenesená",J224,0)</f>
        <v>0</v>
      </c>
      <c r="BH224" s="216">
        <f>IF(N224="sníž. přenesená",J224,0)</f>
        <v>0</v>
      </c>
      <c r="BI224" s="216">
        <f>IF(N224="nulová",J224,0)</f>
        <v>0</v>
      </c>
      <c r="BJ224" s="18" t="s">
        <v>86</v>
      </c>
      <c r="BK224" s="216">
        <f>ROUND(I224*H224,2)</f>
        <v>0</v>
      </c>
      <c r="BL224" s="18" t="s">
        <v>269</v>
      </c>
      <c r="BM224" s="215" t="s">
        <v>2088</v>
      </c>
    </row>
    <row r="225" spans="1:65" s="2" customFormat="1" ht="107.25">
      <c r="A225" s="35"/>
      <c r="B225" s="36"/>
      <c r="C225" s="37"/>
      <c r="D225" s="217" t="s">
        <v>173</v>
      </c>
      <c r="E225" s="37"/>
      <c r="F225" s="218" t="s">
        <v>1839</v>
      </c>
      <c r="G225" s="37"/>
      <c r="H225" s="37"/>
      <c r="I225" s="116"/>
      <c r="J225" s="37"/>
      <c r="K225" s="37"/>
      <c r="L225" s="40"/>
      <c r="M225" s="219"/>
      <c r="N225" s="220"/>
      <c r="O225" s="72"/>
      <c r="P225" s="72"/>
      <c r="Q225" s="72"/>
      <c r="R225" s="72"/>
      <c r="S225" s="72"/>
      <c r="T225" s="73"/>
      <c r="U225" s="35"/>
      <c r="V225" s="35"/>
      <c r="W225" s="35"/>
      <c r="X225" s="35"/>
      <c r="Y225" s="35"/>
      <c r="Z225" s="35"/>
      <c r="AA225" s="35"/>
      <c r="AB225" s="35"/>
      <c r="AC225" s="35"/>
      <c r="AD225" s="35"/>
      <c r="AE225" s="35"/>
      <c r="AT225" s="18" t="s">
        <v>173</v>
      </c>
      <c r="AU225" s="18" t="s">
        <v>88</v>
      </c>
    </row>
    <row r="226" spans="1:65" s="12" customFormat="1" ht="22.9" customHeight="1">
      <c r="B226" s="188"/>
      <c r="C226" s="189"/>
      <c r="D226" s="190" t="s">
        <v>77</v>
      </c>
      <c r="E226" s="202" t="s">
        <v>2089</v>
      </c>
      <c r="F226" s="202" t="s">
        <v>2090</v>
      </c>
      <c r="G226" s="189"/>
      <c r="H226" s="189"/>
      <c r="I226" s="192"/>
      <c r="J226" s="203">
        <f>BK226</f>
        <v>0</v>
      </c>
      <c r="K226" s="189"/>
      <c r="L226" s="194"/>
      <c r="M226" s="195"/>
      <c r="N226" s="196"/>
      <c r="O226" s="196"/>
      <c r="P226" s="197">
        <f>SUM(P227:P230)</f>
        <v>0</v>
      </c>
      <c r="Q226" s="196"/>
      <c r="R226" s="197">
        <f>SUM(R227:R230)</f>
        <v>4.8960000000000002E-3</v>
      </c>
      <c r="S226" s="196"/>
      <c r="T226" s="198">
        <f>SUM(T227:T230)</f>
        <v>0</v>
      </c>
      <c r="AR226" s="199" t="s">
        <v>88</v>
      </c>
      <c r="AT226" s="200" t="s">
        <v>77</v>
      </c>
      <c r="AU226" s="200" t="s">
        <v>86</v>
      </c>
      <c r="AY226" s="199" t="s">
        <v>164</v>
      </c>
      <c r="BK226" s="201">
        <f>SUM(BK227:BK230)</f>
        <v>0</v>
      </c>
    </row>
    <row r="227" spans="1:65" s="2" customFormat="1" ht="16.5" customHeight="1">
      <c r="A227" s="35"/>
      <c r="B227" s="36"/>
      <c r="C227" s="204" t="s">
        <v>606</v>
      </c>
      <c r="D227" s="204" t="s">
        <v>166</v>
      </c>
      <c r="E227" s="205" t="s">
        <v>2091</v>
      </c>
      <c r="F227" s="206" t="s">
        <v>2092</v>
      </c>
      <c r="G227" s="207" t="s">
        <v>262</v>
      </c>
      <c r="H227" s="208">
        <v>80</v>
      </c>
      <c r="I227" s="209"/>
      <c r="J227" s="210">
        <f>ROUND(I227*H227,2)</f>
        <v>0</v>
      </c>
      <c r="K227" s="206" t="s">
        <v>170</v>
      </c>
      <c r="L227" s="40"/>
      <c r="M227" s="211" t="s">
        <v>1</v>
      </c>
      <c r="N227" s="212" t="s">
        <v>43</v>
      </c>
      <c r="O227" s="72"/>
      <c r="P227" s="213">
        <f>O227*H227</f>
        <v>0</v>
      </c>
      <c r="Q227" s="213">
        <v>0</v>
      </c>
      <c r="R227" s="213">
        <f>Q227*H227</f>
        <v>0</v>
      </c>
      <c r="S227" s="213">
        <v>0</v>
      </c>
      <c r="T227" s="214">
        <f>S227*H227</f>
        <v>0</v>
      </c>
      <c r="U227" s="35"/>
      <c r="V227" s="35"/>
      <c r="W227" s="35"/>
      <c r="X227" s="35"/>
      <c r="Y227" s="35"/>
      <c r="Z227" s="35"/>
      <c r="AA227" s="35"/>
      <c r="AB227" s="35"/>
      <c r="AC227" s="35"/>
      <c r="AD227" s="35"/>
      <c r="AE227" s="35"/>
      <c r="AR227" s="215" t="s">
        <v>269</v>
      </c>
      <c r="AT227" s="215" t="s">
        <v>166</v>
      </c>
      <c r="AU227" s="215" t="s">
        <v>88</v>
      </c>
      <c r="AY227" s="18" t="s">
        <v>164</v>
      </c>
      <c r="BE227" s="216">
        <f>IF(N227="základní",J227,0)</f>
        <v>0</v>
      </c>
      <c r="BF227" s="216">
        <f>IF(N227="snížená",J227,0)</f>
        <v>0</v>
      </c>
      <c r="BG227" s="216">
        <f>IF(N227="zákl. přenesená",J227,0)</f>
        <v>0</v>
      </c>
      <c r="BH227" s="216">
        <f>IF(N227="sníž. přenesená",J227,0)</f>
        <v>0</v>
      </c>
      <c r="BI227" s="216">
        <f>IF(N227="nulová",J227,0)</f>
        <v>0</v>
      </c>
      <c r="BJ227" s="18" t="s">
        <v>86</v>
      </c>
      <c r="BK227" s="216">
        <f>ROUND(I227*H227,2)</f>
        <v>0</v>
      </c>
      <c r="BL227" s="18" t="s">
        <v>269</v>
      </c>
      <c r="BM227" s="215" t="s">
        <v>2093</v>
      </c>
    </row>
    <row r="228" spans="1:65" s="2" customFormat="1" ht="58.5">
      <c r="A228" s="35"/>
      <c r="B228" s="36"/>
      <c r="C228" s="37"/>
      <c r="D228" s="217" t="s">
        <v>173</v>
      </c>
      <c r="E228" s="37"/>
      <c r="F228" s="218" t="s">
        <v>2094</v>
      </c>
      <c r="G228" s="37"/>
      <c r="H228" s="37"/>
      <c r="I228" s="116"/>
      <c r="J228" s="37"/>
      <c r="K228" s="37"/>
      <c r="L228" s="40"/>
      <c r="M228" s="219"/>
      <c r="N228" s="220"/>
      <c r="O228" s="72"/>
      <c r="P228" s="72"/>
      <c r="Q228" s="72"/>
      <c r="R228" s="72"/>
      <c r="S228" s="72"/>
      <c r="T228" s="73"/>
      <c r="U228" s="35"/>
      <c r="V228" s="35"/>
      <c r="W228" s="35"/>
      <c r="X228" s="35"/>
      <c r="Y228" s="35"/>
      <c r="Z228" s="35"/>
      <c r="AA228" s="35"/>
      <c r="AB228" s="35"/>
      <c r="AC228" s="35"/>
      <c r="AD228" s="35"/>
      <c r="AE228" s="35"/>
      <c r="AT228" s="18" t="s">
        <v>173</v>
      </c>
      <c r="AU228" s="18" t="s">
        <v>88</v>
      </c>
    </row>
    <row r="229" spans="1:65" s="2" customFormat="1" ht="16.5" customHeight="1">
      <c r="A229" s="35"/>
      <c r="B229" s="36"/>
      <c r="C229" s="265" t="s">
        <v>611</v>
      </c>
      <c r="D229" s="265" t="s">
        <v>420</v>
      </c>
      <c r="E229" s="266" t="s">
        <v>2095</v>
      </c>
      <c r="F229" s="267" t="s">
        <v>2096</v>
      </c>
      <c r="G229" s="268" t="s">
        <v>262</v>
      </c>
      <c r="H229" s="269">
        <v>81.599999999999994</v>
      </c>
      <c r="I229" s="270"/>
      <c r="J229" s="271">
        <f>ROUND(I229*H229,2)</f>
        <v>0</v>
      </c>
      <c r="K229" s="267" t="s">
        <v>170</v>
      </c>
      <c r="L229" s="272"/>
      <c r="M229" s="273" t="s">
        <v>1</v>
      </c>
      <c r="N229" s="274" t="s">
        <v>43</v>
      </c>
      <c r="O229" s="72"/>
      <c r="P229" s="213">
        <f>O229*H229</f>
        <v>0</v>
      </c>
      <c r="Q229" s="213">
        <v>6.0000000000000002E-5</v>
      </c>
      <c r="R229" s="213">
        <f>Q229*H229</f>
        <v>4.8960000000000002E-3</v>
      </c>
      <c r="S229" s="213">
        <v>0</v>
      </c>
      <c r="T229" s="214">
        <f>S229*H229</f>
        <v>0</v>
      </c>
      <c r="U229" s="35"/>
      <c r="V229" s="35"/>
      <c r="W229" s="35"/>
      <c r="X229" s="35"/>
      <c r="Y229" s="35"/>
      <c r="Z229" s="35"/>
      <c r="AA229" s="35"/>
      <c r="AB229" s="35"/>
      <c r="AC229" s="35"/>
      <c r="AD229" s="35"/>
      <c r="AE229" s="35"/>
      <c r="AR229" s="215" t="s">
        <v>381</v>
      </c>
      <c r="AT229" s="215" t="s">
        <v>420</v>
      </c>
      <c r="AU229" s="215" t="s">
        <v>88</v>
      </c>
      <c r="AY229" s="18" t="s">
        <v>164</v>
      </c>
      <c r="BE229" s="216">
        <f>IF(N229="základní",J229,0)</f>
        <v>0</v>
      </c>
      <c r="BF229" s="216">
        <f>IF(N229="snížená",J229,0)</f>
        <v>0</v>
      </c>
      <c r="BG229" s="216">
        <f>IF(N229="zákl. přenesená",J229,0)</f>
        <v>0</v>
      </c>
      <c r="BH229" s="216">
        <f>IF(N229="sníž. přenesená",J229,0)</f>
        <v>0</v>
      </c>
      <c r="BI229" s="216">
        <f>IF(N229="nulová",J229,0)</f>
        <v>0</v>
      </c>
      <c r="BJ229" s="18" t="s">
        <v>86</v>
      </c>
      <c r="BK229" s="216">
        <f>ROUND(I229*H229,2)</f>
        <v>0</v>
      </c>
      <c r="BL229" s="18" t="s">
        <v>269</v>
      </c>
      <c r="BM229" s="215" t="s">
        <v>2097</v>
      </c>
    </row>
    <row r="230" spans="1:65" s="13" customFormat="1" ht="11.25">
      <c r="B230" s="221"/>
      <c r="C230" s="222"/>
      <c r="D230" s="217" t="s">
        <v>175</v>
      </c>
      <c r="E230" s="222"/>
      <c r="F230" s="224" t="s">
        <v>2098</v>
      </c>
      <c r="G230" s="222"/>
      <c r="H230" s="225">
        <v>81.599999999999994</v>
      </c>
      <c r="I230" s="226"/>
      <c r="J230" s="222"/>
      <c r="K230" s="222"/>
      <c r="L230" s="227"/>
      <c r="M230" s="282"/>
      <c r="N230" s="283"/>
      <c r="O230" s="283"/>
      <c r="P230" s="283"/>
      <c r="Q230" s="283"/>
      <c r="R230" s="283"/>
      <c r="S230" s="283"/>
      <c r="T230" s="284"/>
      <c r="AT230" s="231" t="s">
        <v>175</v>
      </c>
      <c r="AU230" s="231" t="s">
        <v>88</v>
      </c>
      <c r="AV230" s="13" t="s">
        <v>88</v>
      </c>
      <c r="AW230" s="13" t="s">
        <v>4</v>
      </c>
      <c r="AX230" s="13" t="s">
        <v>86</v>
      </c>
      <c r="AY230" s="231" t="s">
        <v>164</v>
      </c>
    </row>
    <row r="231" spans="1:65" s="2" customFormat="1" ht="6.95" customHeight="1">
      <c r="A231" s="35"/>
      <c r="B231" s="55"/>
      <c r="C231" s="56"/>
      <c r="D231" s="56"/>
      <c r="E231" s="56"/>
      <c r="F231" s="56"/>
      <c r="G231" s="56"/>
      <c r="H231" s="56"/>
      <c r="I231" s="153"/>
      <c r="J231" s="56"/>
      <c r="K231" s="56"/>
      <c r="L231" s="40"/>
      <c r="M231" s="35"/>
      <c r="O231" s="35"/>
      <c r="P231" s="35"/>
      <c r="Q231" s="35"/>
      <c r="R231" s="35"/>
      <c r="S231" s="35"/>
      <c r="T231" s="35"/>
      <c r="U231" s="35"/>
      <c r="V231" s="35"/>
      <c r="W231" s="35"/>
      <c r="X231" s="35"/>
      <c r="Y231" s="35"/>
      <c r="Z231" s="35"/>
      <c r="AA231" s="35"/>
      <c r="AB231" s="35"/>
      <c r="AC231" s="35"/>
      <c r="AD231" s="35"/>
      <c r="AE231" s="35"/>
    </row>
  </sheetData>
  <sheetProtection algorithmName="SHA-512" hashValue="5qKBhMbVBcvMHAJHEVim8SVG9Ha7NF+afeOgvO9bNUbvH3jMdQse6vRDQpK+dCG10kcraqQ8/2CF4iVw37oAUg==" saltValue="vFyz7goec8/O16O5k/d1uWgEWV7Z/5TerUdTJfcVqNU7oWraEAEL2vyBcfwPBVdUHjDWZE08avL7PDwHyKbmnA==" spinCount="100000" sheet="1" objects="1" scenarios="1" formatColumns="0" formatRows="0" autoFilter="0"/>
  <autoFilter ref="C122:K23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6"/>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97</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2099</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ROUND(J119,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ROUND((SUM(BE119:BE175)),  2)</f>
        <v>0</v>
      </c>
      <c r="G33" s="35"/>
      <c r="H33" s="35"/>
      <c r="I33" s="132">
        <v>0.21</v>
      </c>
      <c r="J33" s="131">
        <f>ROUND(((SUM(BE119:BE175))*I33),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ROUND((SUM(BF119:BF175)),  2)</f>
        <v>0</v>
      </c>
      <c r="G34" s="35"/>
      <c r="H34" s="35"/>
      <c r="I34" s="132">
        <v>0.15</v>
      </c>
      <c r="J34" s="131">
        <f>ROUND(((SUM(BF119:BF175))*I34),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ROUND((SUM(BG119:BG175)),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ROUND((SUM(BH119:BH175)),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ROUND((SUM(BI119:BI175)),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VZT - Vzduchotechnika</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J119</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135</v>
      </c>
      <c r="E97" s="165"/>
      <c r="F97" s="165"/>
      <c r="G97" s="165"/>
      <c r="H97" s="165"/>
      <c r="I97" s="166"/>
      <c r="J97" s="167">
        <f>J120</f>
        <v>0</v>
      </c>
      <c r="K97" s="163"/>
      <c r="L97" s="168"/>
    </row>
    <row r="98" spans="1:31" s="10" customFormat="1" ht="19.899999999999999" customHeight="1">
      <c r="B98" s="169"/>
      <c r="C98" s="170"/>
      <c r="D98" s="171" t="s">
        <v>138</v>
      </c>
      <c r="E98" s="172"/>
      <c r="F98" s="172"/>
      <c r="G98" s="172"/>
      <c r="H98" s="172"/>
      <c r="I98" s="173"/>
      <c r="J98" s="174">
        <f>J121</f>
        <v>0</v>
      </c>
      <c r="K98" s="170"/>
      <c r="L98" s="175"/>
    </row>
    <row r="99" spans="1:31" s="10" customFormat="1" ht="19.899999999999999" customHeight="1">
      <c r="B99" s="169"/>
      <c r="C99" s="170"/>
      <c r="D99" s="171" t="s">
        <v>2100</v>
      </c>
      <c r="E99" s="172"/>
      <c r="F99" s="172"/>
      <c r="G99" s="172"/>
      <c r="H99" s="172"/>
      <c r="I99" s="173"/>
      <c r="J99" s="174">
        <f>J127</f>
        <v>0</v>
      </c>
      <c r="K99" s="170"/>
      <c r="L99" s="175"/>
    </row>
    <row r="100" spans="1:31" s="2" customFormat="1" ht="21.75" customHeight="1">
      <c r="A100" s="35"/>
      <c r="B100" s="36"/>
      <c r="C100" s="37"/>
      <c r="D100" s="37"/>
      <c r="E100" s="37"/>
      <c r="F100" s="37"/>
      <c r="G100" s="37"/>
      <c r="H100" s="37"/>
      <c r="I100" s="116"/>
      <c r="J100" s="37"/>
      <c r="K100" s="37"/>
      <c r="L100" s="52"/>
      <c r="S100" s="35"/>
      <c r="T100" s="35"/>
      <c r="U100" s="35"/>
      <c r="V100" s="35"/>
      <c r="W100" s="35"/>
      <c r="X100" s="35"/>
      <c r="Y100" s="35"/>
      <c r="Z100" s="35"/>
      <c r="AA100" s="35"/>
      <c r="AB100" s="35"/>
      <c r="AC100" s="35"/>
      <c r="AD100" s="35"/>
      <c r="AE100" s="35"/>
    </row>
    <row r="101" spans="1:31" s="2" customFormat="1" ht="6.95" customHeight="1">
      <c r="A101" s="35"/>
      <c r="B101" s="55"/>
      <c r="C101" s="56"/>
      <c r="D101" s="56"/>
      <c r="E101" s="56"/>
      <c r="F101" s="56"/>
      <c r="G101" s="56"/>
      <c r="H101" s="56"/>
      <c r="I101" s="153"/>
      <c r="J101" s="56"/>
      <c r="K101" s="56"/>
      <c r="L101" s="52"/>
      <c r="S101" s="35"/>
      <c r="T101" s="35"/>
      <c r="U101" s="35"/>
      <c r="V101" s="35"/>
      <c r="W101" s="35"/>
      <c r="X101" s="35"/>
      <c r="Y101" s="35"/>
      <c r="Z101" s="35"/>
      <c r="AA101" s="35"/>
      <c r="AB101" s="35"/>
      <c r="AC101" s="35"/>
      <c r="AD101" s="35"/>
      <c r="AE101" s="35"/>
    </row>
    <row r="105" spans="1:31" s="2" customFormat="1" ht="6.95" customHeight="1">
      <c r="A105" s="35"/>
      <c r="B105" s="57"/>
      <c r="C105" s="58"/>
      <c r="D105" s="58"/>
      <c r="E105" s="58"/>
      <c r="F105" s="58"/>
      <c r="G105" s="58"/>
      <c r="H105" s="58"/>
      <c r="I105" s="156"/>
      <c r="J105" s="58"/>
      <c r="K105" s="58"/>
      <c r="L105" s="52"/>
      <c r="S105" s="35"/>
      <c r="T105" s="35"/>
      <c r="U105" s="35"/>
      <c r="V105" s="35"/>
      <c r="W105" s="35"/>
      <c r="X105" s="35"/>
      <c r="Y105" s="35"/>
      <c r="Z105" s="35"/>
      <c r="AA105" s="35"/>
      <c r="AB105" s="35"/>
      <c r="AC105" s="35"/>
      <c r="AD105" s="35"/>
      <c r="AE105" s="35"/>
    </row>
    <row r="106" spans="1:31" s="2" customFormat="1" ht="24.95" customHeight="1">
      <c r="A106" s="35"/>
      <c r="B106" s="36"/>
      <c r="C106" s="24" t="s">
        <v>149</v>
      </c>
      <c r="D106" s="37"/>
      <c r="E106" s="37"/>
      <c r="F106" s="37"/>
      <c r="G106" s="37"/>
      <c r="H106" s="37"/>
      <c r="I106" s="116"/>
      <c r="J106" s="37"/>
      <c r="K106" s="37"/>
      <c r="L106" s="52"/>
      <c r="S106" s="35"/>
      <c r="T106" s="35"/>
      <c r="U106" s="35"/>
      <c r="V106" s="35"/>
      <c r="W106" s="35"/>
      <c r="X106" s="35"/>
      <c r="Y106" s="35"/>
      <c r="Z106" s="35"/>
      <c r="AA106" s="35"/>
      <c r="AB106" s="35"/>
      <c r="AC106" s="35"/>
      <c r="AD106" s="35"/>
      <c r="AE106" s="35"/>
    </row>
    <row r="107" spans="1:31" s="2" customFormat="1" ht="6.95" customHeight="1">
      <c r="A107" s="35"/>
      <c r="B107" s="36"/>
      <c r="C107" s="37"/>
      <c r="D107" s="37"/>
      <c r="E107" s="37"/>
      <c r="F107" s="37"/>
      <c r="G107" s="37"/>
      <c r="H107" s="37"/>
      <c r="I107" s="116"/>
      <c r="J107" s="37"/>
      <c r="K107" s="37"/>
      <c r="L107" s="52"/>
      <c r="S107" s="35"/>
      <c r="T107" s="35"/>
      <c r="U107" s="35"/>
      <c r="V107" s="35"/>
      <c r="W107" s="35"/>
      <c r="X107" s="35"/>
      <c r="Y107" s="35"/>
      <c r="Z107" s="35"/>
      <c r="AA107" s="35"/>
      <c r="AB107" s="35"/>
      <c r="AC107" s="35"/>
      <c r="AD107" s="35"/>
      <c r="AE107" s="35"/>
    </row>
    <row r="108" spans="1:31" s="2" customFormat="1" ht="12" customHeight="1">
      <c r="A108" s="35"/>
      <c r="B108" s="36"/>
      <c r="C108" s="30" t="s">
        <v>16</v>
      </c>
      <c r="D108" s="37"/>
      <c r="E108" s="37"/>
      <c r="F108" s="37"/>
      <c r="G108" s="37"/>
      <c r="H108" s="37"/>
      <c r="I108" s="116"/>
      <c r="J108" s="37"/>
      <c r="K108" s="37"/>
      <c r="L108" s="52"/>
      <c r="S108" s="35"/>
      <c r="T108" s="35"/>
      <c r="U108" s="35"/>
      <c r="V108" s="35"/>
      <c r="W108" s="35"/>
      <c r="X108" s="35"/>
      <c r="Y108" s="35"/>
      <c r="Z108" s="35"/>
      <c r="AA108" s="35"/>
      <c r="AB108" s="35"/>
      <c r="AC108" s="35"/>
      <c r="AD108" s="35"/>
      <c r="AE108" s="35"/>
    </row>
    <row r="109" spans="1:31" s="2" customFormat="1" ht="25.5" customHeight="1">
      <c r="A109" s="35"/>
      <c r="B109" s="36"/>
      <c r="C109" s="37"/>
      <c r="D109" s="37"/>
      <c r="E109" s="338" t="str">
        <f>E7</f>
        <v>Výstavba veř.soc. zařízení nap.č.st. 856/7 vč. přípojek na p.p.č. 5327/1 a 1538/3, Klínovec, k.ú. Jáchymov</v>
      </c>
      <c r="F109" s="339"/>
      <c r="G109" s="339"/>
      <c r="H109" s="339"/>
      <c r="I109" s="116"/>
      <c r="J109" s="37"/>
      <c r="K109" s="37"/>
      <c r="L109" s="52"/>
      <c r="S109" s="35"/>
      <c r="T109" s="35"/>
      <c r="U109" s="35"/>
      <c r="V109" s="35"/>
      <c r="W109" s="35"/>
      <c r="X109" s="35"/>
      <c r="Y109" s="35"/>
      <c r="Z109" s="35"/>
      <c r="AA109" s="35"/>
      <c r="AB109" s="35"/>
      <c r="AC109" s="35"/>
      <c r="AD109" s="35"/>
      <c r="AE109" s="35"/>
    </row>
    <row r="110" spans="1:31" s="2" customFormat="1" ht="12" customHeight="1">
      <c r="A110" s="35"/>
      <c r="B110" s="36"/>
      <c r="C110" s="30" t="s">
        <v>120</v>
      </c>
      <c r="D110" s="37"/>
      <c r="E110" s="37"/>
      <c r="F110" s="37"/>
      <c r="G110" s="37"/>
      <c r="H110" s="37"/>
      <c r="I110" s="116"/>
      <c r="J110" s="37"/>
      <c r="K110" s="37"/>
      <c r="L110" s="52"/>
      <c r="S110" s="35"/>
      <c r="T110" s="35"/>
      <c r="U110" s="35"/>
      <c r="V110" s="35"/>
      <c r="W110" s="35"/>
      <c r="X110" s="35"/>
      <c r="Y110" s="35"/>
      <c r="Z110" s="35"/>
      <c r="AA110" s="35"/>
      <c r="AB110" s="35"/>
      <c r="AC110" s="35"/>
      <c r="AD110" s="35"/>
      <c r="AE110" s="35"/>
    </row>
    <row r="111" spans="1:31" s="2" customFormat="1" ht="16.5" customHeight="1">
      <c r="A111" s="35"/>
      <c r="B111" s="36"/>
      <c r="C111" s="37"/>
      <c r="D111" s="37"/>
      <c r="E111" s="310" t="str">
        <f>E9</f>
        <v>VZT - Vzduchotechnika</v>
      </c>
      <c r="F111" s="340"/>
      <c r="G111" s="340"/>
      <c r="H111" s="340"/>
      <c r="I111" s="116"/>
      <c r="J111" s="37"/>
      <c r="K111" s="37"/>
      <c r="L111" s="52"/>
      <c r="S111" s="35"/>
      <c r="T111" s="35"/>
      <c r="U111" s="35"/>
      <c r="V111" s="35"/>
      <c r="W111" s="35"/>
      <c r="X111" s="35"/>
      <c r="Y111" s="35"/>
      <c r="Z111" s="35"/>
      <c r="AA111" s="35"/>
      <c r="AB111" s="35"/>
      <c r="AC111" s="35"/>
      <c r="AD111" s="35"/>
      <c r="AE111" s="35"/>
    </row>
    <row r="112" spans="1:31" s="2" customFormat="1" ht="6.95" customHeight="1">
      <c r="A112" s="35"/>
      <c r="B112" s="36"/>
      <c r="C112" s="37"/>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12" customHeight="1">
      <c r="A113" s="35"/>
      <c r="B113" s="36"/>
      <c r="C113" s="30" t="s">
        <v>20</v>
      </c>
      <c r="D113" s="37"/>
      <c r="E113" s="37"/>
      <c r="F113" s="28" t="str">
        <f>F12</f>
        <v>Klínovec</v>
      </c>
      <c r="G113" s="37"/>
      <c r="H113" s="37"/>
      <c r="I113" s="118" t="s">
        <v>22</v>
      </c>
      <c r="J113" s="67" t="str">
        <f>IF(J12="","",J12)</f>
        <v>25. 11. 2019</v>
      </c>
      <c r="K113" s="37"/>
      <c r="L113" s="52"/>
      <c r="S113" s="35"/>
      <c r="T113" s="35"/>
      <c r="U113" s="35"/>
      <c r="V113" s="35"/>
      <c r="W113" s="35"/>
      <c r="X113" s="35"/>
      <c r="Y113" s="35"/>
      <c r="Z113" s="35"/>
      <c r="AA113" s="35"/>
      <c r="AB113" s="35"/>
      <c r="AC113" s="35"/>
      <c r="AD113" s="35"/>
      <c r="AE113" s="35"/>
    </row>
    <row r="114" spans="1:65" s="2" customFormat="1" ht="6.95" customHeight="1">
      <c r="A114" s="35"/>
      <c r="B114" s="36"/>
      <c r="C114" s="37"/>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27.95" customHeight="1">
      <c r="A115" s="35"/>
      <c r="B115" s="36"/>
      <c r="C115" s="30" t="s">
        <v>24</v>
      </c>
      <c r="D115" s="37"/>
      <c r="E115" s="37"/>
      <c r="F115" s="28" t="str">
        <f>E15</f>
        <v>Město Boží Dar</v>
      </c>
      <c r="G115" s="37"/>
      <c r="H115" s="37"/>
      <c r="I115" s="118" t="s">
        <v>30</v>
      </c>
      <c r="J115" s="33" t="str">
        <f>E21</f>
        <v>Jurica a.s. - Ateliér Sokolov</v>
      </c>
      <c r="K115" s="37"/>
      <c r="L115" s="52"/>
      <c r="S115" s="35"/>
      <c r="T115" s="35"/>
      <c r="U115" s="35"/>
      <c r="V115" s="35"/>
      <c r="W115" s="35"/>
      <c r="X115" s="35"/>
      <c r="Y115" s="35"/>
      <c r="Z115" s="35"/>
      <c r="AA115" s="35"/>
      <c r="AB115" s="35"/>
      <c r="AC115" s="35"/>
      <c r="AD115" s="35"/>
      <c r="AE115" s="35"/>
    </row>
    <row r="116" spans="1:65" s="2" customFormat="1" ht="15.2" customHeight="1">
      <c r="A116" s="35"/>
      <c r="B116" s="36"/>
      <c r="C116" s="30" t="s">
        <v>28</v>
      </c>
      <c r="D116" s="37"/>
      <c r="E116" s="37"/>
      <c r="F116" s="28" t="str">
        <f>IF(E18="","",E18)</f>
        <v>Vyplň údaj</v>
      </c>
      <c r="G116" s="37"/>
      <c r="H116" s="37"/>
      <c r="I116" s="118" t="s">
        <v>34</v>
      </c>
      <c r="J116" s="33" t="str">
        <f>E24</f>
        <v>Eva Marková</v>
      </c>
      <c r="K116" s="37"/>
      <c r="L116" s="52"/>
      <c r="S116" s="35"/>
      <c r="T116" s="35"/>
      <c r="U116" s="35"/>
      <c r="V116" s="35"/>
      <c r="W116" s="35"/>
      <c r="X116" s="35"/>
      <c r="Y116" s="35"/>
      <c r="Z116" s="35"/>
      <c r="AA116" s="35"/>
      <c r="AB116" s="35"/>
      <c r="AC116" s="35"/>
      <c r="AD116" s="35"/>
      <c r="AE116" s="35"/>
    </row>
    <row r="117" spans="1:65" s="2" customFormat="1" ht="10.35" customHeight="1">
      <c r="A117" s="35"/>
      <c r="B117" s="36"/>
      <c r="C117" s="37"/>
      <c r="D117" s="37"/>
      <c r="E117" s="37"/>
      <c r="F117" s="37"/>
      <c r="G117" s="37"/>
      <c r="H117" s="37"/>
      <c r="I117" s="116"/>
      <c r="J117" s="37"/>
      <c r="K117" s="37"/>
      <c r="L117" s="52"/>
      <c r="S117" s="35"/>
      <c r="T117" s="35"/>
      <c r="U117" s="35"/>
      <c r="V117" s="35"/>
      <c r="W117" s="35"/>
      <c r="X117" s="35"/>
      <c r="Y117" s="35"/>
      <c r="Z117" s="35"/>
      <c r="AA117" s="35"/>
      <c r="AB117" s="35"/>
      <c r="AC117" s="35"/>
      <c r="AD117" s="35"/>
      <c r="AE117" s="35"/>
    </row>
    <row r="118" spans="1:65" s="11" customFormat="1" ht="29.25" customHeight="1">
      <c r="A118" s="176"/>
      <c r="B118" s="177"/>
      <c r="C118" s="178" t="s">
        <v>150</v>
      </c>
      <c r="D118" s="179" t="s">
        <v>63</v>
      </c>
      <c r="E118" s="179" t="s">
        <v>59</v>
      </c>
      <c r="F118" s="179" t="s">
        <v>60</v>
      </c>
      <c r="G118" s="179" t="s">
        <v>151</v>
      </c>
      <c r="H118" s="179" t="s">
        <v>152</v>
      </c>
      <c r="I118" s="180" t="s">
        <v>153</v>
      </c>
      <c r="J118" s="179" t="s">
        <v>124</v>
      </c>
      <c r="K118" s="181" t="s">
        <v>154</v>
      </c>
      <c r="L118" s="182"/>
      <c r="M118" s="76" t="s">
        <v>1</v>
      </c>
      <c r="N118" s="77" t="s">
        <v>42</v>
      </c>
      <c r="O118" s="77" t="s">
        <v>155</v>
      </c>
      <c r="P118" s="77" t="s">
        <v>156</v>
      </c>
      <c r="Q118" s="77" t="s">
        <v>157</v>
      </c>
      <c r="R118" s="77" t="s">
        <v>158</v>
      </c>
      <c r="S118" s="77" t="s">
        <v>159</v>
      </c>
      <c r="T118" s="78" t="s">
        <v>160</v>
      </c>
      <c r="U118" s="176"/>
      <c r="V118" s="176"/>
      <c r="W118" s="176"/>
      <c r="X118" s="176"/>
      <c r="Y118" s="176"/>
      <c r="Z118" s="176"/>
      <c r="AA118" s="176"/>
      <c r="AB118" s="176"/>
      <c r="AC118" s="176"/>
      <c r="AD118" s="176"/>
      <c r="AE118" s="176"/>
    </row>
    <row r="119" spans="1:65" s="2" customFormat="1" ht="22.9" customHeight="1">
      <c r="A119" s="35"/>
      <c r="B119" s="36"/>
      <c r="C119" s="83" t="s">
        <v>161</v>
      </c>
      <c r="D119" s="37"/>
      <c r="E119" s="37"/>
      <c r="F119" s="37"/>
      <c r="G119" s="37"/>
      <c r="H119" s="37"/>
      <c r="I119" s="116"/>
      <c r="J119" s="183">
        <f>BK119</f>
        <v>0</v>
      </c>
      <c r="K119" s="37"/>
      <c r="L119" s="40"/>
      <c r="M119" s="79"/>
      <c r="N119" s="184"/>
      <c r="O119" s="80"/>
      <c r="P119" s="185">
        <f>P120</f>
        <v>0</v>
      </c>
      <c r="Q119" s="80"/>
      <c r="R119" s="185">
        <f>R120</f>
        <v>0.30143999999999999</v>
      </c>
      <c r="S119" s="80"/>
      <c r="T119" s="186">
        <f>T120</f>
        <v>0</v>
      </c>
      <c r="U119" s="35"/>
      <c r="V119" s="35"/>
      <c r="W119" s="35"/>
      <c r="X119" s="35"/>
      <c r="Y119" s="35"/>
      <c r="Z119" s="35"/>
      <c r="AA119" s="35"/>
      <c r="AB119" s="35"/>
      <c r="AC119" s="35"/>
      <c r="AD119" s="35"/>
      <c r="AE119" s="35"/>
      <c r="AT119" s="18" t="s">
        <v>77</v>
      </c>
      <c r="AU119" s="18" t="s">
        <v>126</v>
      </c>
      <c r="BK119" s="187">
        <f>BK120</f>
        <v>0</v>
      </c>
    </row>
    <row r="120" spans="1:65" s="12" customFormat="1" ht="25.9" customHeight="1">
      <c r="B120" s="188"/>
      <c r="C120" s="189"/>
      <c r="D120" s="190" t="s">
        <v>77</v>
      </c>
      <c r="E120" s="191" t="s">
        <v>643</v>
      </c>
      <c r="F120" s="191" t="s">
        <v>644</v>
      </c>
      <c r="G120" s="189"/>
      <c r="H120" s="189"/>
      <c r="I120" s="192"/>
      <c r="J120" s="193">
        <f>BK120</f>
        <v>0</v>
      </c>
      <c r="K120" s="189"/>
      <c r="L120" s="194"/>
      <c r="M120" s="195"/>
      <c r="N120" s="196"/>
      <c r="O120" s="196"/>
      <c r="P120" s="197">
        <f>P121+P127</f>
        <v>0</v>
      </c>
      <c r="Q120" s="196"/>
      <c r="R120" s="197">
        <f>R121+R127</f>
        <v>0.30143999999999999</v>
      </c>
      <c r="S120" s="196"/>
      <c r="T120" s="198">
        <f>T121+T127</f>
        <v>0</v>
      </c>
      <c r="AR120" s="199" t="s">
        <v>88</v>
      </c>
      <c r="AT120" s="200" t="s">
        <v>77</v>
      </c>
      <c r="AU120" s="200" t="s">
        <v>78</v>
      </c>
      <c r="AY120" s="199" t="s">
        <v>164</v>
      </c>
      <c r="BK120" s="201">
        <f>BK121+BK127</f>
        <v>0</v>
      </c>
    </row>
    <row r="121" spans="1:65" s="12" customFormat="1" ht="22.9" customHeight="1">
      <c r="B121" s="188"/>
      <c r="C121" s="189"/>
      <c r="D121" s="190" t="s">
        <v>77</v>
      </c>
      <c r="E121" s="202" t="s">
        <v>730</v>
      </c>
      <c r="F121" s="202" t="s">
        <v>731</v>
      </c>
      <c r="G121" s="189"/>
      <c r="H121" s="189"/>
      <c r="I121" s="192"/>
      <c r="J121" s="203">
        <f>BK121</f>
        <v>0</v>
      </c>
      <c r="K121" s="189"/>
      <c r="L121" s="194"/>
      <c r="M121" s="195"/>
      <c r="N121" s="196"/>
      <c r="O121" s="196"/>
      <c r="P121" s="197">
        <f>SUM(P122:P126)</f>
        <v>0</v>
      </c>
      <c r="Q121" s="196"/>
      <c r="R121" s="197">
        <f>SUM(R122:R126)</f>
        <v>1.5E-3</v>
      </c>
      <c r="S121" s="196"/>
      <c r="T121" s="198">
        <f>SUM(T122:T126)</f>
        <v>0</v>
      </c>
      <c r="AR121" s="199" t="s">
        <v>88</v>
      </c>
      <c r="AT121" s="200" t="s">
        <v>77</v>
      </c>
      <c r="AU121" s="200" t="s">
        <v>86</v>
      </c>
      <c r="AY121" s="199" t="s">
        <v>164</v>
      </c>
      <c r="BK121" s="201">
        <f>SUM(BK122:BK126)</f>
        <v>0</v>
      </c>
    </row>
    <row r="122" spans="1:65" s="2" customFormat="1" ht="48" customHeight="1">
      <c r="A122" s="35"/>
      <c r="B122" s="36"/>
      <c r="C122" s="204" t="s">
        <v>86</v>
      </c>
      <c r="D122" s="204" t="s">
        <v>166</v>
      </c>
      <c r="E122" s="205" t="s">
        <v>2101</v>
      </c>
      <c r="F122" s="206" t="s">
        <v>2102</v>
      </c>
      <c r="G122" s="207" t="s">
        <v>255</v>
      </c>
      <c r="H122" s="208">
        <v>15</v>
      </c>
      <c r="I122" s="209"/>
      <c r="J122" s="210">
        <f>ROUND(I122*H122,2)</f>
        <v>0</v>
      </c>
      <c r="K122" s="206" t="s">
        <v>170</v>
      </c>
      <c r="L122" s="40"/>
      <c r="M122" s="211" t="s">
        <v>1</v>
      </c>
      <c r="N122" s="212" t="s">
        <v>43</v>
      </c>
      <c r="O122" s="72"/>
      <c r="P122" s="213">
        <f>O122*H122</f>
        <v>0</v>
      </c>
      <c r="Q122" s="213">
        <v>1E-4</v>
      </c>
      <c r="R122" s="213">
        <f>Q122*H122</f>
        <v>1.5E-3</v>
      </c>
      <c r="S122" s="213">
        <v>0</v>
      </c>
      <c r="T122" s="214">
        <f>S122*H122</f>
        <v>0</v>
      </c>
      <c r="U122" s="35"/>
      <c r="V122" s="35"/>
      <c r="W122" s="35"/>
      <c r="X122" s="35"/>
      <c r="Y122" s="35"/>
      <c r="Z122" s="35"/>
      <c r="AA122" s="35"/>
      <c r="AB122" s="35"/>
      <c r="AC122" s="35"/>
      <c r="AD122" s="35"/>
      <c r="AE122" s="35"/>
      <c r="AR122" s="215" t="s">
        <v>269</v>
      </c>
      <c r="AT122" s="215" t="s">
        <v>166</v>
      </c>
      <c r="AU122" s="215" t="s">
        <v>88</v>
      </c>
      <c r="AY122" s="18" t="s">
        <v>164</v>
      </c>
      <c r="BE122" s="216">
        <f>IF(N122="základní",J122,0)</f>
        <v>0</v>
      </c>
      <c r="BF122" s="216">
        <f>IF(N122="snížená",J122,0)</f>
        <v>0</v>
      </c>
      <c r="BG122" s="216">
        <f>IF(N122="zákl. přenesená",J122,0)</f>
        <v>0</v>
      </c>
      <c r="BH122" s="216">
        <f>IF(N122="sníž. přenesená",J122,0)</f>
        <v>0</v>
      </c>
      <c r="BI122" s="216">
        <f>IF(N122="nulová",J122,0)</f>
        <v>0</v>
      </c>
      <c r="BJ122" s="18" t="s">
        <v>86</v>
      </c>
      <c r="BK122" s="216">
        <f>ROUND(I122*H122,2)</f>
        <v>0</v>
      </c>
      <c r="BL122" s="18" t="s">
        <v>269</v>
      </c>
      <c r="BM122" s="215" t="s">
        <v>2103</v>
      </c>
    </row>
    <row r="123" spans="1:65" s="13" customFormat="1" ht="11.25">
      <c r="B123" s="221"/>
      <c r="C123" s="222"/>
      <c r="D123" s="217" t="s">
        <v>175</v>
      </c>
      <c r="E123" s="223" t="s">
        <v>1</v>
      </c>
      <c r="F123" s="224" t="s">
        <v>2104</v>
      </c>
      <c r="G123" s="222"/>
      <c r="H123" s="225">
        <v>15</v>
      </c>
      <c r="I123" s="226"/>
      <c r="J123" s="222"/>
      <c r="K123" s="222"/>
      <c r="L123" s="227"/>
      <c r="M123" s="228"/>
      <c r="N123" s="229"/>
      <c r="O123" s="229"/>
      <c r="P123" s="229"/>
      <c r="Q123" s="229"/>
      <c r="R123" s="229"/>
      <c r="S123" s="229"/>
      <c r="T123" s="230"/>
      <c r="AT123" s="231" t="s">
        <v>175</v>
      </c>
      <c r="AU123" s="231" t="s">
        <v>88</v>
      </c>
      <c r="AV123" s="13" t="s">
        <v>88</v>
      </c>
      <c r="AW123" s="13" t="s">
        <v>33</v>
      </c>
      <c r="AX123" s="13" t="s">
        <v>86</v>
      </c>
      <c r="AY123" s="231" t="s">
        <v>164</v>
      </c>
    </row>
    <row r="124" spans="1:65" s="2" customFormat="1" ht="24" customHeight="1">
      <c r="A124" s="35"/>
      <c r="B124" s="36"/>
      <c r="C124" s="265" t="s">
        <v>88</v>
      </c>
      <c r="D124" s="265" t="s">
        <v>420</v>
      </c>
      <c r="E124" s="266" t="s">
        <v>2105</v>
      </c>
      <c r="F124" s="267" t="s">
        <v>2106</v>
      </c>
      <c r="G124" s="268" t="s">
        <v>255</v>
      </c>
      <c r="H124" s="269">
        <v>16.5</v>
      </c>
      <c r="I124" s="270"/>
      <c r="J124" s="271">
        <f>ROUND(I124*H124,2)</f>
        <v>0</v>
      </c>
      <c r="K124" s="267" t="s">
        <v>467</v>
      </c>
      <c r="L124" s="272"/>
      <c r="M124" s="273" t="s">
        <v>1</v>
      </c>
      <c r="N124" s="274" t="s">
        <v>43</v>
      </c>
      <c r="O124" s="72"/>
      <c r="P124" s="213">
        <f>O124*H124</f>
        <v>0</v>
      </c>
      <c r="Q124" s="213">
        <v>0</v>
      </c>
      <c r="R124" s="213">
        <f>Q124*H124</f>
        <v>0</v>
      </c>
      <c r="S124" s="213">
        <v>0</v>
      </c>
      <c r="T124" s="214">
        <f>S124*H124</f>
        <v>0</v>
      </c>
      <c r="U124" s="35"/>
      <c r="V124" s="35"/>
      <c r="W124" s="35"/>
      <c r="X124" s="35"/>
      <c r="Y124" s="35"/>
      <c r="Z124" s="35"/>
      <c r="AA124" s="35"/>
      <c r="AB124" s="35"/>
      <c r="AC124" s="35"/>
      <c r="AD124" s="35"/>
      <c r="AE124" s="35"/>
      <c r="AR124" s="215" t="s">
        <v>381</v>
      </c>
      <c r="AT124" s="215" t="s">
        <v>420</v>
      </c>
      <c r="AU124" s="215" t="s">
        <v>88</v>
      </c>
      <c r="AY124" s="18" t="s">
        <v>164</v>
      </c>
      <c r="BE124" s="216">
        <f>IF(N124="základní",J124,0)</f>
        <v>0</v>
      </c>
      <c r="BF124" s="216">
        <f>IF(N124="snížená",J124,0)</f>
        <v>0</v>
      </c>
      <c r="BG124" s="216">
        <f>IF(N124="zákl. přenesená",J124,0)</f>
        <v>0</v>
      </c>
      <c r="BH124" s="216">
        <f>IF(N124="sníž. přenesená",J124,0)</f>
        <v>0</v>
      </c>
      <c r="BI124" s="216">
        <f>IF(N124="nulová",J124,0)</f>
        <v>0</v>
      </c>
      <c r="BJ124" s="18" t="s">
        <v>86</v>
      </c>
      <c r="BK124" s="216">
        <f>ROUND(I124*H124,2)</f>
        <v>0</v>
      </c>
      <c r="BL124" s="18" t="s">
        <v>269</v>
      </c>
      <c r="BM124" s="215" t="s">
        <v>2107</v>
      </c>
    </row>
    <row r="125" spans="1:65" s="13" customFormat="1" ht="11.25">
      <c r="B125" s="221"/>
      <c r="C125" s="222"/>
      <c r="D125" s="217" t="s">
        <v>175</v>
      </c>
      <c r="E125" s="222"/>
      <c r="F125" s="224" t="s">
        <v>2108</v>
      </c>
      <c r="G125" s="222"/>
      <c r="H125" s="225">
        <v>16.5</v>
      </c>
      <c r="I125" s="226"/>
      <c r="J125" s="222"/>
      <c r="K125" s="222"/>
      <c r="L125" s="227"/>
      <c r="M125" s="228"/>
      <c r="N125" s="229"/>
      <c r="O125" s="229"/>
      <c r="P125" s="229"/>
      <c r="Q125" s="229"/>
      <c r="R125" s="229"/>
      <c r="S125" s="229"/>
      <c r="T125" s="230"/>
      <c r="AT125" s="231" t="s">
        <v>175</v>
      </c>
      <c r="AU125" s="231" t="s">
        <v>88</v>
      </c>
      <c r="AV125" s="13" t="s">
        <v>88</v>
      </c>
      <c r="AW125" s="13" t="s">
        <v>4</v>
      </c>
      <c r="AX125" s="13" t="s">
        <v>86</v>
      </c>
      <c r="AY125" s="231" t="s">
        <v>164</v>
      </c>
    </row>
    <row r="126" spans="1:65" s="2" customFormat="1" ht="36" customHeight="1">
      <c r="A126" s="35"/>
      <c r="B126" s="36"/>
      <c r="C126" s="204" t="s">
        <v>183</v>
      </c>
      <c r="D126" s="204" t="s">
        <v>166</v>
      </c>
      <c r="E126" s="205" t="s">
        <v>2109</v>
      </c>
      <c r="F126" s="206" t="s">
        <v>2110</v>
      </c>
      <c r="G126" s="207" t="s">
        <v>2111</v>
      </c>
      <c r="H126" s="285"/>
      <c r="I126" s="209"/>
      <c r="J126" s="210">
        <f>ROUND(I126*H126,2)</f>
        <v>0</v>
      </c>
      <c r="K126" s="206" t="s">
        <v>170</v>
      </c>
      <c r="L126" s="40"/>
      <c r="M126" s="211" t="s">
        <v>1</v>
      </c>
      <c r="N126" s="212" t="s">
        <v>43</v>
      </c>
      <c r="O126" s="72"/>
      <c r="P126" s="213">
        <f>O126*H126</f>
        <v>0</v>
      </c>
      <c r="Q126" s="213">
        <v>0</v>
      </c>
      <c r="R126" s="213">
        <f>Q126*H126</f>
        <v>0</v>
      </c>
      <c r="S126" s="213">
        <v>0</v>
      </c>
      <c r="T126" s="214">
        <f>S126*H126</f>
        <v>0</v>
      </c>
      <c r="U126" s="35"/>
      <c r="V126" s="35"/>
      <c r="W126" s="35"/>
      <c r="X126" s="35"/>
      <c r="Y126" s="35"/>
      <c r="Z126" s="35"/>
      <c r="AA126" s="35"/>
      <c r="AB126" s="35"/>
      <c r="AC126" s="35"/>
      <c r="AD126" s="35"/>
      <c r="AE126" s="35"/>
      <c r="AR126" s="215" t="s">
        <v>269</v>
      </c>
      <c r="AT126" s="215" t="s">
        <v>166</v>
      </c>
      <c r="AU126" s="215" t="s">
        <v>88</v>
      </c>
      <c r="AY126" s="18" t="s">
        <v>164</v>
      </c>
      <c r="BE126" s="216">
        <f>IF(N126="základní",J126,0)</f>
        <v>0</v>
      </c>
      <c r="BF126" s="216">
        <f>IF(N126="snížená",J126,0)</f>
        <v>0</v>
      </c>
      <c r="BG126" s="216">
        <f>IF(N126="zákl. přenesená",J126,0)</f>
        <v>0</v>
      </c>
      <c r="BH126" s="216">
        <f>IF(N126="sníž. přenesená",J126,0)</f>
        <v>0</v>
      </c>
      <c r="BI126" s="216">
        <f>IF(N126="nulová",J126,0)</f>
        <v>0</v>
      </c>
      <c r="BJ126" s="18" t="s">
        <v>86</v>
      </c>
      <c r="BK126" s="216">
        <f>ROUND(I126*H126,2)</f>
        <v>0</v>
      </c>
      <c r="BL126" s="18" t="s">
        <v>269</v>
      </c>
      <c r="BM126" s="215" t="s">
        <v>2112</v>
      </c>
    </row>
    <row r="127" spans="1:65" s="12" customFormat="1" ht="22.9" customHeight="1">
      <c r="B127" s="188"/>
      <c r="C127" s="189"/>
      <c r="D127" s="190" t="s">
        <v>77</v>
      </c>
      <c r="E127" s="202" t="s">
        <v>2113</v>
      </c>
      <c r="F127" s="202" t="s">
        <v>96</v>
      </c>
      <c r="G127" s="189"/>
      <c r="H127" s="189"/>
      <c r="I127" s="192"/>
      <c r="J127" s="203">
        <f>BK127</f>
        <v>0</v>
      </c>
      <c r="K127" s="189"/>
      <c r="L127" s="194"/>
      <c r="M127" s="195"/>
      <c r="N127" s="196"/>
      <c r="O127" s="196"/>
      <c r="P127" s="197">
        <f>SUM(P128:P175)</f>
        <v>0</v>
      </c>
      <c r="Q127" s="196"/>
      <c r="R127" s="197">
        <f>SUM(R128:R175)</f>
        <v>0.29993999999999998</v>
      </c>
      <c r="S127" s="196"/>
      <c r="T127" s="198">
        <f>SUM(T128:T175)</f>
        <v>0</v>
      </c>
      <c r="AR127" s="199" t="s">
        <v>88</v>
      </c>
      <c r="AT127" s="200" t="s">
        <v>77</v>
      </c>
      <c r="AU127" s="200" t="s">
        <v>86</v>
      </c>
      <c r="AY127" s="199" t="s">
        <v>164</v>
      </c>
      <c r="BK127" s="201">
        <f>SUM(BK128:BK175)</f>
        <v>0</v>
      </c>
    </row>
    <row r="128" spans="1:65" s="2" customFormat="1" ht="24" customHeight="1">
      <c r="A128" s="35"/>
      <c r="B128" s="36"/>
      <c r="C128" s="204" t="s">
        <v>171</v>
      </c>
      <c r="D128" s="204" t="s">
        <v>166</v>
      </c>
      <c r="E128" s="205" t="s">
        <v>2114</v>
      </c>
      <c r="F128" s="206" t="s">
        <v>2115</v>
      </c>
      <c r="G128" s="207" t="s">
        <v>395</v>
      </c>
      <c r="H128" s="208">
        <v>8</v>
      </c>
      <c r="I128" s="209"/>
      <c r="J128" s="210">
        <f>ROUND(I128*H128,2)</f>
        <v>0</v>
      </c>
      <c r="K128" s="206" t="s">
        <v>170</v>
      </c>
      <c r="L128" s="40"/>
      <c r="M128" s="211" t="s">
        <v>1</v>
      </c>
      <c r="N128" s="212" t="s">
        <v>43</v>
      </c>
      <c r="O128" s="72"/>
      <c r="P128" s="213">
        <f>O128*H128</f>
        <v>0</v>
      </c>
      <c r="Q128" s="213">
        <v>0</v>
      </c>
      <c r="R128" s="213">
        <f>Q128*H128</f>
        <v>0</v>
      </c>
      <c r="S128" s="213">
        <v>0</v>
      </c>
      <c r="T128" s="214">
        <f>S128*H128</f>
        <v>0</v>
      </c>
      <c r="U128" s="35"/>
      <c r="V128" s="35"/>
      <c r="W128" s="35"/>
      <c r="X128" s="35"/>
      <c r="Y128" s="35"/>
      <c r="Z128" s="35"/>
      <c r="AA128" s="35"/>
      <c r="AB128" s="35"/>
      <c r="AC128" s="35"/>
      <c r="AD128" s="35"/>
      <c r="AE128" s="35"/>
      <c r="AR128" s="215" t="s">
        <v>269</v>
      </c>
      <c r="AT128" s="215" t="s">
        <v>166</v>
      </c>
      <c r="AU128" s="215" t="s">
        <v>88</v>
      </c>
      <c r="AY128" s="18" t="s">
        <v>164</v>
      </c>
      <c r="BE128" s="216">
        <f>IF(N128="základní",J128,0)</f>
        <v>0</v>
      </c>
      <c r="BF128" s="216">
        <f>IF(N128="snížená",J128,0)</f>
        <v>0</v>
      </c>
      <c r="BG128" s="216">
        <f>IF(N128="zákl. přenesená",J128,0)</f>
        <v>0</v>
      </c>
      <c r="BH128" s="216">
        <f>IF(N128="sníž. přenesená",J128,0)</f>
        <v>0</v>
      </c>
      <c r="BI128" s="216">
        <f>IF(N128="nulová",J128,0)</f>
        <v>0</v>
      </c>
      <c r="BJ128" s="18" t="s">
        <v>86</v>
      </c>
      <c r="BK128" s="216">
        <f>ROUND(I128*H128,2)</f>
        <v>0</v>
      </c>
      <c r="BL128" s="18" t="s">
        <v>269</v>
      </c>
      <c r="BM128" s="215" t="s">
        <v>2116</v>
      </c>
    </row>
    <row r="129" spans="1:65" s="13" customFormat="1" ht="11.25">
      <c r="B129" s="221"/>
      <c r="C129" s="222"/>
      <c r="D129" s="217" t="s">
        <v>175</v>
      </c>
      <c r="E129" s="223" t="s">
        <v>1</v>
      </c>
      <c r="F129" s="224" t="s">
        <v>2117</v>
      </c>
      <c r="G129" s="222"/>
      <c r="H129" s="225">
        <v>8</v>
      </c>
      <c r="I129" s="226"/>
      <c r="J129" s="222"/>
      <c r="K129" s="222"/>
      <c r="L129" s="227"/>
      <c r="M129" s="228"/>
      <c r="N129" s="229"/>
      <c r="O129" s="229"/>
      <c r="P129" s="229"/>
      <c r="Q129" s="229"/>
      <c r="R129" s="229"/>
      <c r="S129" s="229"/>
      <c r="T129" s="230"/>
      <c r="AT129" s="231" t="s">
        <v>175</v>
      </c>
      <c r="AU129" s="231" t="s">
        <v>88</v>
      </c>
      <c r="AV129" s="13" t="s">
        <v>88</v>
      </c>
      <c r="AW129" s="13" t="s">
        <v>33</v>
      </c>
      <c r="AX129" s="13" t="s">
        <v>86</v>
      </c>
      <c r="AY129" s="231" t="s">
        <v>164</v>
      </c>
    </row>
    <row r="130" spans="1:65" s="2" customFormat="1" ht="16.5" customHeight="1">
      <c r="A130" s="35"/>
      <c r="B130" s="36"/>
      <c r="C130" s="265" t="s">
        <v>195</v>
      </c>
      <c r="D130" s="265" t="s">
        <v>420</v>
      </c>
      <c r="E130" s="266" t="s">
        <v>2118</v>
      </c>
      <c r="F130" s="267" t="s">
        <v>2119</v>
      </c>
      <c r="G130" s="268" t="s">
        <v>395</v>
      </c>
      <c r="H130" s="269">
        <v>4</v>
      </c>
      <c r="I130" s="270"/>
      <c r="J130" s="271">
        <f t="shared" ref="J130:J136" si="0">ROUND(I130*H130,2)</f>
        <v>0</v>
      </c>
      <c r="K130" s="267" t="s">
        <v>467</v>
      </c>
      <c r="L130" s="272"/>
      <c r="M130" s="273" t="s">
        <v>1</v>
      </c>
      <c r="N130" s="274" t="s">
        <v>43</v>
      </c>
      <c r="O130" s="72"/>
      <c r="P130" s="213">
        <f t="shared" ref="P130:P136" si="1">O130*H130</f>
        <v>0</v>
      </c>
      <c r="Q130" s="213">
        <v>0</v>
      </c>
      <c r="R130" s="213">
        <f t="shared" ref="R130:R136" si="2">Q130*H130</f>
        <v>0</v>
      </c>
      <c r="S130" s="213">
        <v>0</v>
      </c>
      <c r="T130" s="214">
        <f t="shared" ref="T130:T136" si="3">S130*H130</f>
        <v>0</v>
      </c>
      <c r="U130" s="35"/>
      <c r="V130" s="35"/>
      <c r="W130" s="35"/>
      <c r="X130" s="35"/>
      <c r="Y130" s="35"/>
      <c r="Z130" s="35"/>
      <c r="AA130" s="35"/>
      <c r="AB130" s="35"/>
      <c r="AC130" s="35"/>
      <c r="AD130" s="35"/>
      <c r="AE130" s="35"/>
      <c r="AR130" s="215" t="s">
        <v>381</v>
      </c>
      <c r="AT130" s="215" t="s">
        <v>420</v>
      </c>
      <c r="AU130" s="215" t="s">
        <v>88</v>
      </c>
      <c r="AY130" s="18" t="s">
        <v>164</v>
      </c>
      <c r="BE130" s="216">
        <f t="shared" ref="BE130:BE136" si="4">IF(N130="základní",J130,0)</f>
        <v>0</v>
      </c>
      <c r="BF130" s="216">
        <f t="shared" ref="BF130:BF136" si="5">IF(N130="snížená",J130,0)</f>
        <v>0</v>
      </c>
      <c r="BG130" s="216">
        <f t="shared" ref="BG130:BG136" si="6">IF(N130="zákl. přenesená",J130,0)</f>
        <v>0</v>
      </c>
      <c r="BH130" s="216">
        <f t="shared" ref="BH130:BH136" si="7">IF(N130="sníž. přenesená",J130,0)</f>
        <v>0</v>
      </c>
      <c r="BI130" s="216">
        <f t="shared" ref="BI130:BI136" si="8">IF(N130="nulová",J130,0)</f>
        <v>0</v>
      </c>
      <c r="BJ130" s="18" t="s">
        <v>86</v>
      </c>
      <c r="BK130" s="216">
        <f t="shared" ref="BK130:BK136" si="9">ROUND(I130*H130,2)</f>
        <v>0</v>
      </c>
      <c r="BL130" s="18" t="s">
        <v>269</v>
      </c>
      <c r="BM130" s="215" t="s">
        <v>2120</v>
      </c>
    </row>
    <row r="131" spans="1:65" s="2" customFormat="1" ht="16.5" customHeight="1">
      <c r="A131" s="35"/>
      <c r="B131" s="36"/>
      <c r="C131" s="265" t="s">
        <v>199</v>
      </c>
      <c r="D131" s="265" t="s">
        <v>420</v>
      </c>
      <c r="E131" s="266" t="s">
        <v>2121</v>
      </c>
      <c r="F131" s="267" t="s">
        <v>2122</v>
      </c>
      <c r="G131" s="268" t="s">
        <v>395</v>
      </c>
      <c r="H131" s="269">
        <v>3</v>
      </c>
      <c r="I131" s="270"/>
      <c r="J131" s="271">
        <f t="shared" si="0"/>
        <v>0</v>
      </c>
      <c r="K131" s="267" t="s">
        <v>467</v>
      </c>
      <c r="L131" s="272"/>
      <c r="M131" s="273" t="s">
        <v>1</v>
      </c>
      <c r="N131" s="274" t="s">
        <v>43</v>
      </c>
      <c r="O131" s="72"/>
      <c r="P131" s="213">
        <f t="shared" si="1"/>
        <v>0</v>
      </c>
      <c r="Q131" s="213">
        <v>0</v>
      </c>
      <c r="R131" s="213">
        <f t="shared" si="2"/>
        <v>0</v>
      </c>
      <c r="S131" s="213">
        <v>0</v>
      </c>
      <c r="T131" s="214">
        <f t="shared" si="3"/>
        <v>0</v>
      </c>
      <c r="U131" s="35"/>
      <c r="V131" s="35"/>
      <c r="W131" s="35"/>
      <c r="X131" s="35"/>
      <c r="Y131" s="35"/>
      <c r="Z131" s="35"/>
      <c r="AA131" s="35"/>
      <c r="AB131" s="35"/>
      <c r="AC131" s="35"/>
      <c r="AD131" s="35"/>
      <c r="AE131" s="35"/>
      <c r="AR131" s="215" t="s">
        <v>381</v>
      </c>
      <c r="AT131" s="215" t="s">
        <v>420</v>
      </c>
      <c r="AU131" s="215" t="s">
        <v>88</v>
      </c>
      <c r="AY131" s="18" t="s">
        <v>164</v>
      </c>
      <c r="BE131" s="216">
        <f t="shared" si="4"/>
        <v>0</v>
      </c>
      <c r="BF131" s="216">
        <f t="shared" si="5"/>
        <v>0</v>
      </c>
      <c r="BG131" s="216">
        <f t="shared" si="6"/>
        <v>0</v>
      </c>
      <c r="BH131" s="216">
        <f t="shared" si="7"/>
        <v>0</v>
      </c>
      <c r="BI131" s="216">
        <f t="shared" si="8"/>
        <v>0</v>
      </c>
      <c r="BJ131" s="18" t="s">
        <v>86</v>
      </c>
      <c r="BK131" s="216">
        <f t="shared" si="9"/>
        <v>0</v>
      </c>
      <c r="BL131" s="18" t="s">
        <v>269</v>
      </c>
      <c r="BM131" s="215" t="s">
        <v>2123</v>
      </c>
    </row>
    <row r="132" spans="1:65" s="2" customFormat="1" ht="16.5" customHeight="1">
      <c r="A132" s="35"/>
      <c r="B132" s="36"/>
      <c r="C132" s="265" t="s">
        <v>208</v>
      </c>
      <c r="D132" s="265" t="s">
        <v>420</v>
      </c>
      <c r="E132" s="266" t="s">
        <v>2124</v>
      </c>
      <c r="F132" s="267" t="s">
        <v>2125</v>
      </c>
      <c r="G132" s="268" t="s">
        <v>395</v>
      </c>
      <c r="H132" s="269">
        <v>1</v>
      </c>
      <c r="I132" s="270"/>
      <c r="J132" s="271">
        <f t="shared" si="0"/>
        <v>0</v>
      </c>
      <c r="K132" s="267" t="s">
        <v>467</v>
      </c>
      <c r="L132" s="272"/>
      <c r="M132" s="273" t="s">
        <v>1</v>
      </c>
      <c r="N132" s="274" t="s">
        <v>43</v>
      </c>
      <c r="O132" s="72"/>
      <c r="P132" s="213">
        <f t="shared" si="1"/>
        <v>0</v>
      </c>
      <c r="Q132" s="213">
        <v>0</v>
      </c>
      <c r="R132" s="213">
        <f t="shared" si="2"/>
        <v>0</v>
      </c>
      <c r="S132" s="213">
        <v>0</v>
      </c>
      <c r="T132" s="214">
        <f t="shared" si="3"/>
        <v>0</v>
      </c>
      <c r="U132" s="35"/>
      <c r="V132" s="35"/>
      <c r="W132" s="35"/>
      <c r="X132" s="35"/>
      <c r="Y132" s="35"/>
      <c r="Z132" s="35"/>
      <c r="AA132" s="35"/>
      <c r="AB132" s="35"/>
      <c r="AC132" s="35"/>
      <c r="AD132" s="35"/>
      <c r="AE132" s="35"/>
      <c r="AR132" s="215" t="s">
        <v>381</v>
      </c>
      <c r="AT132" s="215" t="s">
        <v>420</v>
      </c>
      <c r="AU132" s="215" t="s">
        <v>88</v>
      </c>
      <c r="AY132" s="18" t="s">
        <v>164</v>
      </c>
      <c r="BE132" s="216">
        <f t="shared" si="4"/>
        <v>0</v>
      </c>
      <c r="BF132" s="216">
        <f t="shared" si="5"/>
        <v>0</v>
      </c>
      <c r="BG132" s="216">
        <f t="shared" si="6"/>
        <v>0</v>
      </c>
      <c r="BH132" s="216">
        <f t="shared" si="7"/>
        <v>0</v>
      </c>
      <c r="BI132" s="216">
        <f t="shared" si="8"/>
        <v>0</v>
      </c>
      <c r="BJ132" s="18" t="s">
        <v>86</v>
      </c>
      <c r="BK132" s="216">
        <f t="shared" si="9"/>
        <v>0</v>
      </c>
      <c r="BL132" s="18" t="s">
        <v>269</v>
      </c>
      <c r="BM132" s="215" t="s">
        <v>2126</v>
      </c>
    </row>
    <row r="133" spans="1:65" s="2" customFormat="1" ht="36" customHeight="1">
      <c r="A133" s="35"/>
      <c r="B133" s="36"/>
      <c r="C133" s="204" t="s">
        <v>213</v>
      </c>
      <c r="D133" s="204" t="s">
        <v>166</v>
      </c>
      <c r="E133" s="205" t="s">
        <v>2127</v>
      </c>
      <c r="F133" s="206" t="s">
        <v>2128</v>
      </c>
      <c r="G133" s="207" t="s">
        <v>395</v>
      </c>
      <c r="H133" s="208">
        <v>1</v>
      </c>
      <c r="I133" s="209"/>
      <c r="J133" s="210">
        <f t="shared" si="0"/>
        <v>0</v>
      </c>
      <c r="K133" s="206" t="s">
        <v>170</v>
      </c>
      <c r="L133" s="40"/>
      <c r="M133" s="211" t="s">
        <v>1</v>
      </c>
      <c r="N133" s="212" t="s">
        <v>43</v>
      </c>
      <c r="O133" s="72"/>
      <c r="P133" s="213">
        <f t="shared" si="1"/>
        <v>0</v>
      </c>
      <c r="Q133" s="213">
        <v>0</v>
      </c>
      <c r="R133" s="213">
        <f t="shared" si="2"/>
        <v>0</v>
      </c>
      <c r="S133" s="213">
        <v>0</v>
      </c>
      <c r="T133" s="214">
        <f t="shared" si="3"/>
        <v>0</v>
      </c>
      <c r="U133" s="35"/>
      <c r="V133" s="35"/>
      <c r="W133" s="35"/>
      <c r="X133" s="35"/>
      <c r="Y133" s="35"/>
      <c r="Z133" s="35"/>
      <c r="AA133" s="35"/>
      <c r="AB133" s="35"/>
      <c r="AC133" s="35"/>
      <c r="AD133" s="35"/>
      <c r="AE133" s="35"/>
      <c r="AR133" s="215" t="s">
        <v>269</v>
      </c>
      <c r="AT133" s="215" t="s">
        <v>166</v>
      </c>
      <c r="AU133" s="215" t="s">
        <v>88</v>
      </c>
      <c r="AY133" s="18" t="s">
        <v>164</v>
      </c>
      <c r="BE133" s="216">
        <f t="shared" si="4"/>
        <v>0</v>
      </c>
      <c r="BF133" s="216">
        <f t="shared" si="5"/>
        <v>0</v>
      </c>
      <c r="BG133" s="216">
        <f t="shared" si="6"/>
        <v>0</v>
      </c>
      <c r="BH133" s="216">
        <f t="shared" si="7"/>
        <v>0</v>
      </c>
      <c r="BI133" s="216">
        <f t="shared" si="8"/>
        <v>0</v>
      </c>
      <c r="BJ133" s="18" t="s">
        <v>86</v>
      </c>
      <c r="BK133" s="216">
        <f t="shared" si="9"/>
        <v>0</v>
      </c>
      <c r="BL133" s="18" t="s">
        <v>269</v>
      </c>
      <c r="BM133" s="215" t="s">
        <v>2129</v>
      </c>
    </row>
    <row r="134" spans="1:65" s="2" customFormat="1" ht="36" customHeight="1">
      <c r="A134" s="35"/>
      <c r="B134" s="36"/>
      <c r="C134" s="265" t="s">
        <v>220</v>
      </c>
      <c r="D134" s="265" t="s">
        <v>420</v>
      </c>
      <c r="E134" s="266" t="s">
        <v>2130</v>
      </c>
      <c r="F134" s="267" t="s">
        <v>2131</v>
      </c>
      <c r="G134" s="268" t="s">
        <v>395</v>
      </c>
      <c r="H134" s="269">
        <v>1</v>
      </c>
      <c r="I134" s="270"/>
      <c r="J134" s="271">
        <f t="shared" si="0"/>
        <v>0</v>
      </c>
      <c r="K134" s="267" t="s">
        <v>467</v>
      </c>
      <c r="L134" s="272"/>
      <c r="M134" s="273" t="s">
        <v>1</v>
      </c>
      <c r="N134" s="274" t="s">
        <v>43</v>
      </c>
      <c r="O134" s="72"/>
      <c r="P134" s="213">
        <f t="shared" si="1"/>
        <v>0</v>
      </c>
      <c r="Q134" s="213">
        <v>0</v>
      </c>
      <c r="R134" s="213">
        <f t="shared" si="2"/>
        <v>0</v>
      </c>
      <c r="S134" s="213">
        <v>0</v>
      </c>
      <c r="T134" s="214">
        <f t="shared" si="3"/>
        <v>0</v>
      </c>
      <c r="U134" s="35"/>
      <c r="V134" s="35"/>
      <c r="W134" s="35"/>
      <c r="X134" s="35"/>
      <c r="Y134" s="35"/>
      <c r="Z134" s="35"/>
      <c r="AA134" s="35"/>
      <c r="AB134" s="35"/>
      <c r="AC134" s="35"/>
      <c r="AD134" s="35"/>
      <c r="AE134" s="35"/>
      <c r="AR134" s="215" t="s">
        <v>381</v>
      </c>
      <c r="AT134" s="215" t="s">
        <v>420</v>
      </c>
      <c r="AU134" s="215" t="s">
        <v>88</v>
      </c>
      <c r="AY134" s="18" t="s">
        <v>164</v>
      </c>
      <c r="BE134" s="216">
        <f t="shared" si="4"/>
        <v>0</v>
      </c>
      <c r="BF134" s="216">
        <f t="shared" si="5"/>
        <v>0</v>
      </c>
      <c r="BG134" s="216">
        <f t="shared" si="6"/>
        <v>0</v>
      </c>
      <c r="BH134" s="216">
        <f t="shared" si="7"/>
        <v>0</v>
      </c>
      <c r="BI134" s="216">
        <f t="shared" si="8"/>
        <v>0</v>
      </c>
      <c r="BJ134" s="18" t="s">
        <v>86</v>
      </c>
      <c r="BK134" s="216">
        <f t="shared" si="9"/>
        <v>0</v>
      </c>
      <c r="BL134" s="18" t="s">
        <v>269</v>
      </c>
      <c r="BM134" s="215" t="s">
        <v>2132</v>
      </c>
    </row>
    <row r="135" spans="1:65" s="2" customFormat="1" ht="36" customHeight="1">
      <c r="A135" s="35"/>
      <c r="B135" s="36"/>
      <c r="C135" s="204" t="s">
        <v>226</v>
      </c>
      <c r="D135" s="204" t="s">
        <v>166</v>
      </c>
      <c r="E135" s="205" t="s">
        <v>2133</v>
      </c>
      <c r="F135" s="206" t="s">
        <v>2134</v>
      </c>
      <c r="G135" s="207" t="s">
        <v>262</v>
      </c>
      <c r="H135" s="208">
        <v>2</v>
      </c>
      <c r="I135" s="209"/>
      <c r="J135" s="210">
        <f t="shared" si="0"/>
        <v>0</v>
      </c>
      <c r="K135" s="206" t="s">
        <v>170</v>
      </c>
      <c r="L135" s="40"/>
      <c r="M135" s="211" t="s">
        <v>1</v>
      </c>
      <c r="N135" s="212" t="s">
        <v>43</v>
      </c>
      <c r="O135" s="72"/>
      <c r="P135" s="213">
        <f t="shared" si="1"/>
        <v>0</v>
      </c>
      <c r="Q135" s="213">
        <v>1.75E-3</v>
      </c>
      <c r="R135" s="213">
        <f t="shared" si="2"/>
        <v>3.5000000000000001E-3</v>
      </c>
      <c r="S135" s="213">
        <v>0</v>
      </c>
      <c r="T135" s="214">
        <f t="shared" si="3"/>
        <v>0</v>
      </c>
      <c r="U135" s="35"/>
      <c r="V135" s="35"/>
      <c r="W135" s="35"/>
      <c r="X135" s="35"/>
      <c r="Y135" s="35"/>
      <c r="Z135" s="35"/>
      <c r="AA135" s="35"/>
      <c r="AB135" s="35"/>
      <c r="AC135" s="35"/>
      <c r="AD135" s="35"/>
      <c r="AE135" s="35"/>
      <c r="AR135" s="215" t="s">
        <v>269</v>
      </c>
      <c r="AT135" s="215" t="s">
        <v>166</v>
      </c>
      <c r="AU135" s="215" t="s">
        <v>88</v>
      </c>
      <c r="AY135" s="18" t="s">
        <v>164</v>
      </c>
      <c r="BE135" s="216">
        <f t="shared" si="4"/>
        <v>0</v>
      </c>
      <c r="BF135" s="216">
        <f t="shared" si="5"/>
        <v>0</v>
      </c>
      <c r="BG135" s="216">
        <f t="shared" si="6"/>
        <v>0</v>
      </c>
      <c r="BH135" s="216">
        <f t="shared" si="7"/>
        <v>0</v>
      </c>
      <c r="BI135" s="216">
        <f t="shared" si="8"/>
        <v>0</v>
      </c>
      <c r="BJ135" s="18" t="s">
        <v>86</v>
      </c>
      <c r="BK135" s="216">
        <f t="shared" si="9"/>
        <v>0</v>
      </c>
      <c r="BL135" s="18" t="s">
        <v>269</v>
      </c>
      <c r="BM135" s="215" t="s">
        <v>2135</v>
      </c>
    </row>
    <row r="136" spans="1:65" s="2" customFormat="1" ht="36" customHeight="1">
      <c r="A136" s="35"/>
      <c r="B136" s="36"/>
      <c r="C136" s="204" t="s">
        <v>235</v>
      </c>
      <c r="D136" s="204" t="s">
        <v>166</v>
      </c>
      <c r="E136" s="205" t="s">
        <v>2136</v>
      </c>
      <c r="F136" s="206" t="s">
        <v>2137</v>
      </c>
      <c r="G136" s="207" t="s">
        <v>262</v>
      </c>
      <c r="H136" s="208">
        <v>38</v>
      </c>
      <c r="I136" s="209"/>
      <c r="J136" s="210">
        <f t="shared" si="0"/>
        <v>0</v>
      </c>
      <c r="K136" s="206" t="s">
        <v>170</v>
      </c>
      <c r="L136" s="40"/>
      <c r="M136" s="211" t="s">
        <v>1</v>
      </c>
      <c r="N136" s="212" t="s">
        <v>43</v>
      </c>
      <c r="O136" s="72"/>
      <c r="P136" s="213">
        <f t="shared" si="1"/>
        <v>0</v>
      </c>
      <c r="Q136" s="213">
        <v>3.1199999999999999E-3</v>
      </c>
      <c r="R136" s="213">
        <f t="shared" si="2"/>
        <v>0.11856</v>
      </c>
      <c r="S136" s="213">
        <v>0</v>
      </c>
      <c r="T136" s="214">
        <f t="shared" si="3"/>
        <v>0</v>
      </c>
      <c r="U136" s="35"/>
      <c r="V136" s="35"/>
      <c r="W136" s="35"/>
      <c r="X136" s="35"/>
      <c r="Y136" s="35"/>
      <c r="Z136" s="35"/>
      <c r="AA136" s="35"/>
      <c r="AB136" s="35"/>
      <c r="AC136" s="35"/>
      <c r="AD136" s="35"/>
      <c r="AE136" s="35"/>
      <c r="AR136" s="215" t="s">
        <v>269</v>
      </c>
      <c r="AT136" s="215" t="s">
        <v>166</v>
      </c>
      <c r="AU136" s="215" t="s">
        <v>88</v>
      </c>
      <c r="AY136" s="18" t="s">
        <v>164</v>
      </c>
      <c r="BE136" s="216">
        <f t="shared" si="4"/>
        <v>0</v>
      </c>
      <c r="BF136" s="216">
        <f t="shared" si="5"/>
        <v>0</v>
      </c>
      <c r="BG136" s="216">
        <f t="shared" si="6"/>
        <v>0</v>
      </c>
      <c r="BH136" s="216">
        <f t="shared" si="7"/>
        <v>0</v>
      </c>
      <c r="BI136" s="216">
        <f t="shared" si="8"/>
        <v>0</v>
      </c>
      <c r="BJ136" s="18" t="s">
        <v>86</v>
      </c>
      <c r="BK136" s="216">
        <f t="shared" si="9"/>
        <v>0</v>
      </c>
      <c r="BL136" s="18" t="s">
        <v>269</v>
      </c>
      <c r="BM136" s="215" t="s">
        <v>2138</v>
      </c>
    </row>
    <row r="137" spans="1:65" s="14" customFormat="1" ht="11.25">
      <c r="B137" s="232"/>
      <c r="C137" s="233"/>
      <c r="D137" s="217" t="s">
        <v>175</v>
      </c>
      <c r="E137" s="234" t="s">
        <v>1</v>
      </c>
      <c r="F137" s="235" t="s">
        <v>2139</v>
      </c>
      <c r="G137" s="233"/>
      <c r="H137" s="234" t="s">
        <v>1</v>
      </c>
      <c r="I137" s="236"/>
      <c r="J137" s="233"/>
      <c r="K137" s="233"/>
      <c r="L137" s="237"/>
      <c r="M137" s="238"/>
      <c r="N137" s="239"/>
      <c r="O137" s="239"/>
      <c r="P137" s="239"/>
      <c r="Q137" s="239"/>
      <c r="R137" s="239"/>
      <c r="S137" s="239"/>
      <c r="T137" s="240"/>
      <c r="AT137" s="241" t="s">
        <v>175</v>
      </c>
      <c r="AU137" s="241" t="s">
        <v>88</v>
      </c>
      <c r="AV137" s="14" t="s">
        <v>86</v>
      </c>
      <c r="AW137" s="14" t="s">
        <v>33</v>
      </c>
      <c r="AX137" s="14" t="s">
        <v>78</v>
      </c>
      <c r="AY137" s="241" t="s">
        <v>164</v>
      </c>
    </row>
    <row r="138" spans="1:65" s="13" customFormat="1" ht="11.25">
      <c r="B138" s="221"/>
      <c r="C138" s="222"/>
      <c r="D138" s="217" t="s">
        <v>175</v>
      </c>
      <c r="E138" s="223" t="s">
        <v>1</v>
      </c>
      <c r="F138" s="224" t="s">
        <v>2140</v>
      </c>
      <c r="G138" s="222"/>
      <c r="H138" s="225">
        <v>11</v>
      </c>
      <c r="I138" s="226"/>
      <c r="J138" s="222"/>
      <c r="K138" s="222"/>
      <c r="L138" s="227"/>
      <c r="M138" s="228"/>
      <c r="N138" s="229"/>
      <c r="O138" s="229"/>
      <c r="P138" s="229"/>
      <c r="Q138" s="229"/>
      <c r="R138" s="229"/>
      <c r="S138" s="229"/>
      <c r="T138" s="230"/>
      <c r="AT138" s="231" t="s">
        <v>175</v>
      </c>
      <c r="AU138" s="231" t="s">
        <v>88</v>
      </c>
      <c r="AV138" s="13" t="s">
        <v>88</v>
      </c>
      <c r="AW138" s="13" t="s">
        <v>33</v>
      </c>
      <c r="AX138" s="13" t="s">
        <v>78</v>
      </c>
      <c r="AY138" s="231" t="s">
        <v>164</v>
      </c>
    </row>
    <row r="139" spans="1:65" s="14" customFormat="1" ht="11.25">
      <c r="B139" s="232"/>
      <c r="C139" s="233"/>
      <c r="D139" s="217" t="s">
        <v>175</v>
      </c>
      <c r="E139" s="234" t="s">
        <v>1</v>
      </c>
      <c r="F139" s="235" t="s">
        <v>2141</v>
      </c>
      <c r="G139" s="233"/>
      <c r="H139" s="234" t="s">
        <v>1</v>
      </c>
      <c r="I139" s="236"/>
      <c r="J139" s="233"/>
      <c r="K139" s="233"/>
      <c r="L139" s="237"/>
      <c r="M139" s="238"/>
      <c r="N139" s="239"/>
      <c r="O139" s="239"/>
      <c r="P139" s="239"/>
      <c r="Q139" s="239"/>
      <c r="R139" s="239"/>
      <c r="S139" s="239"/>
      <c r="T139" s="240"/>
      <c r="AT139" s="241" t="s">
        <v>175</v>
      </c>
      <c r="AU139" s="241" t="s">
        <v>88</v>
      </c>
      <c r="AV139" s="14" t="s">
        <v>86</v>
      </c>
      <c r="AW139" s="14" t="s">
        <v>33</v>
      </c>
      <c r="AX139" s="14" t="s">
        <v>78</v>
      </c>
      <c r="AY139" s="241" t="s">
        <v>164</v>
      </c>
    </row>
    <row r="140" spans="1:65" s="13" customFormat="1" ht="11.25">
      <c r="B140" s="221"/>
      <c r="C140" s="222"/>
      <c r="D140" s="217" t="s">
        <v>175</v>
      </c>
      <c r="E140" s="223" t="s">
        <v>1</v>
      </c>
      <c r="F140" s="224" t="s">
        <v>199</v>
      </c>
      <c r="G140" s="222"/>
      <c r="H140" s="225">
        <v>6</v>
      </c>
      <c r="I140" s="226"/>
      <c r="J140" s="222"/>
      <c r="K140" s="222"/>
      <c r="L140" s="227"/>
      <c r="M140" s="228"/>
      <c r="N140" s="229"/>
      <c r="O140" s="229"/>
      <c r="P140" s="229"/>
      <c r="Q140" s="229"/>
      <c r="R140" s="229"/>
      <c r="S140" s="229"/>
      <c r="T140" s="230"/>
      <c r="AT140" s="231" t="s">
        <v>175</v>
      </c>
      <c r="AU140" s="231" t="s">
        <v>88</v>
      </c>
      <c r="AV140" s="13" t="s">
        <v>88</v>
      </c>
      <c r="AW140" s="13" t="s">
        <v>33</v>
      </c>
      <c r="AX140" s="13" t="s">
        <v>78</v>
      </c>
      <c r="AY140" s="231" t="s">
        <v>164</v>
      </c>
    </row>
    <row r="141" spans="1:65" s="14" customFormat="1" ht="11.25">
      <c r="B141" s="232"/>
      <c r="C141" s="233"/>
      <c r="D141" s="217" t="s">
        <v>175</v>
      </c>
      <c r="E141" s="234" t="s">
        <v>1</v>
      </c>
      <c r="F141" s="235" t="s">
        <v>2142</v>
      </c>
      <c r="G141" s="233"/>
      <c r="H141" s="234" t="s">
        <v>1</v>
      </c>
      <c r="I141" s="236"/>
      <c r="J141" s="233"/>
      <c r="K141" s="233"/>
      <c r="L141" s="237"/>
      <c r="M141" s="238"/>
      <c r="N141" s="239"/>
      <c r="O141" s="239"/>
      <c r="P141" s="239"/>
      <c r="Q141" s="239"/>
      <c r="R141" s="239"/>
      <c r="S141" s="239"/>
      <c r="T141" s="240"/>
      <c r="AT141" s="241" t="s">
        <v>175</v>
      </c>
      <c r="AU141" s="241" t="s">
        <v>88</v>
      </c>
      <c r="AV141" s="14" t="s">
        <v>86</v>
      </c>
      <c r="AW141" s="14" t="s">
        <v>33</v>
      </c>
      <c r="AX141" s="14" t="s">
        <v>78</v>
      </c>
      <c r="AY141" s="241" t="s">
        <v>164</v>
      </c>
    </row>
    <row r="142" spans="1:65" s="13" customFormat="1" ht="11.25">
      <c r="B142" s="221"/>
      <c r="C142" s="222"/>
      <c r="D142" s="217" t="s">
        <v>175</v>
      </c>
      <c r="E142" s="223" t="s">
        <v>1</v>
      </c>
      <c r="F142" s="224" t="s">
        <v>2143</v>
      </c>
      <c r="G142" s="222"/>
      <c r="H142" s="225">
        <v>11.5</v>
      </c>
      <c r="I142" s="226"/>
      <c r="J142" s="222"/>
      <c r="K142" s="222"/>
      <c r="L142" s="227"/>
      <c r="M142" s="228"/>
      <c r="N142" s="229"/>
      <c r="O142" s="229"/>
      <c r="P142" s="229"/>
      <c r="Q142" s="229"/>
      <c r="R142" s="229"/>
      <c r="S142" s="229"/>
      <c r="T142" s="230"/>
      <c r="AT142" s="231" t="s">
        <v>175</v>
      </c>
      <c r="AU142" s="231" t="s">
        <v>88</v>
      </c>
      <c r="AV142" s="13" t="s">
        <v>88</v>
      </c>
      <c r="AW142" s="13" t="s">
        <v>33</v>
      </c>
      <c r="AX142" s="13" t="s">
        <v>78</v>
      </c>
      <c r="AY142" s="231" t="s">
        <v>164</v>
      </c>
    </row>
    <row r="143" spans="1:65" s="14" customFormat="1" ht="11.25">
      <c r="B143" s="232"/>
      <c r="C143" s="233"/>
      <c r="D143" s="217" t="s">
        <v>175</v>
      </c>
      <c r="E143" s="234" t="s">
        <v>1</v>
      </c>
      <c r="F143" s="235" t="s">
        <v>2141</v>
      </c>
      <c r="G143" s="233"/>
      <c r="H143" s="234" t="s">
        <v>1</v>
      </c>
      <c r="I143" s="236"/>
      <c r="J143" s="233"/>
      <c r="K143" s="233"/>
      <c r="L143" s="237"/>
      <c r="M143" s="238"/>
      <c r="N143" s="239"/>
      <c r="O143" s="239"/>
      <c r="P143" s="239"/>
      <c r="Q143" s="239"/>
      <c r="R143" s="239"/>
      <c r="S143" s="239"/>
      <c r="T143" s="240"/>
      <c r="AT143" s="241" t="s">
        <v>175</v>
      </c>
      <c r="AU143" s="241" t="s">
        <v>88</v>
      </c>
      <c r="AV143" s="14" t="s">
        <v>86</v>
      </c>
      <c r="AW143" s="14" t="s">
        <v>33</v>
      </c>
      <c r="AX143" s="14" t="s">
        <v>78</v>
      </c>
      <c r="AY143" s="241" t="s">
        <v>164</v>
      </c>
    </row>
    <row r="144" spans="1:65" s="13" customFormat="1" ht="11.25">
      <c r="B144" s="221"/>
      <c r="C144" s="222"/>
      <c r="D144" s="217" t="s">
        <v>175</v>
      </c>
      <c r="E144" s="223" t="s">
        <v>1</v>
      </c>
      <c r="F144" s="224" t="s">
        <v>88</v>
      </c>
      <c r="G144" s="222"/>
      <c r="H144" s="225">
        <v>2</v>
      </c>
      <c r="I144" s="226"/>
      <c r="J144" s="222"/>
      <c r="K144" s="222"/>
      <c r="L144" s="227"/>
      <c r="M144" s="228"/>
      <c r="N144" s="229"/>
      <c r="O144" s="229"/>
      <c r="P144" s="229"/>
      <c r="Q144" s="229"/>
      <c r="R144" s="229"/>
      <c r="S144" s="229"/>
      <c r="T144" s="230"/>
      <c r="AT144" s="231" t="s">
        <v>175</v>
      </c>
      <c r="AU144" s="231" t="s">
        <v>88</v>
      </c>
      <c r="AV144" s="13" t="s">
        <v>88</v>
      </c>
      <c r="AW144" s="13" t="s">
        <v>33</v>
      </c>
      <c r="AX144" s="13" t="s">
        <v>78</v>
      </c>
      <c r="AY144" s="231" t="s">
        <v>164</v>
      </c>
    </row>
    <row r="145" spans="1:65" s="14" customFormat="1" ht="11.25">
      <c r="B145" s="232"/>
      <c r="C145" s="233"/>
      <c r="D145" s="217" t="s">
        <v>175</v>
      </c>
      <c r="E145" s="234" t="s">
        <v>1</v>
      </c>
      <c r="F145" s="235" t="s">
        <v>2144</v>
      </c>
      <c r="G145" s="233"/>
      <c r="H145" s="234" t="s">
        <v>1</v>
      </c>
      <c r="I145" s="236"/>
      <c r="J145" s="233"/>
      <c r="K145" s="233"/>
      <c r="L145" s="237"/>
      <c r="M145" s="238"/>
      <c r="N145" s="239"/>
      <c r="O145" s="239"/>
      <c r="P145" s="239"/>
      <c r="Q145" s="239"/>
      <c r="R145" s="239"/>
      <c r="S145" s="239"/>
      <c r="T145" s="240"/>
      <c r="AT145" s="241" t="s">
        <v>175</v>
      </c>
      <c r="AU145" s="241" t="s">
        <v>88</v>
      </c>
      <c r="AV145" s="14" t="s">
        <v>86</v>
      </c>
      <c r="AW145" s="14" t="s">
        <v>33</v>
      </c>
      <c r="AX145" s="14" t="s">
        <v>78</v>
      </c>
      <c r="AY145" s="241" t="s">
        <v>164</v>
      </c>
    </row>
    <row r="146" spans="1:65" s="13" customFormat="1" ht="11.25">
      <c r="B146" s="221"/>
      <c r="C146" s="222"/>
      <c r="D146" s="217" t="s">
        <v>175</v>
      </c>
      <c r="E146" s="223" t="s">
        <v>1</v>
      </c>
      <c r="F146" s="224" t="s">
        <v>2145</v>
      </c>
      <c r="G146" s="222"/>
      <c r="H146" s="225">
        <v>7.5</v>
      </c>
      <c r="I146" s="226"/>
      <c r="J146" s="222"/>
      <c r="K146" s="222"/>
      <c r="L146" s="227"/>
      <c r="M146" s="228"/>
      <c r="N146" s="229"/>
      <c r="O146" s="229"/>
      <c r="P146" s="229"/>
      <c r="Q146" s="229"/>
      <c r="R146" s="229"/>
      <c r="S146" s="229"/>
      <c r="T146" s="230"/>
      <c r="AT146" s="231" t="s">
        <v>175</v>
      </c>
      <c r="AU146" s="231" t="s">
        <v>88</v>
      </c>
      <c r="AV146" s="13" t="s">
        <v>88</v>
      </c>
      <c r="AW146" s="13" t="s">
        <v>33</v>
      </c>
      <c r="AX146" s="13" t="s">
        <v>78</v>
      </c>
      <c r="AY146" s="231" t="s">
        <v>164</v>
      </c>
    </row>
    <row r="147" spans="1:65" s="15" customFormat="1" ht="11.25">
      <c r="B147" s="242"/>
      <c r="C147" s="243"/>
      <c r="D147" s="217" t="s">
        <v>175</v>
      </c>
      <c r="E147" s="244" t="s">
        <v>1</v>
      </c>
      <c r="F147" s="245" t="s">
        <v>207</v>
      </c>
      <c r="G147" s="243"/>
      <c r="H147" s="246">
        <v>38</v>
      </c>
      <c r="I147" s="247"/>
      <c r="J147" s="243"/>
      <c r="K147" s="243"/>
      <c r="L147" s="248"/>
      <c r="M147" s="249"/>
      <c r="N147" s="250"/>
      <c r="O147" s="250"/>
      <c r="P147" s="250"/>
      <c r="Q147" s="250"/>
      <c r="R147" s="250"/>
      <c r="S147" s="250"/>
      <c r="T147" s="251"/>
      <c r="AT147" s="252" t="s">
        <v>175</v>
      </c>
      <c r="AU147" s="252" t="s">
        <v>88</v>
      </c>
      <c r="AV147" s="15" t="s">
        <v>171</v>
      </c>
      <c r="AW147" s="15" t="s">
        <v>33</v>
      </c>
      <c r="AX147" s="15" t="s">
        <v>86</v>
      </c>
      <c r="AY147" s="252" t="s">
        <v>164</v>
      </c>
    </row>
    <row r="148" spans="1:65" s="2" customFormat="1" ht="36" customHeight="1">
      <c r="A148" s="35"/>
      <c r="B148" s="36"/>
      <c r="C148" s="204" t="s">
        <v>240</v>
      </c>
      <c r="D148" s="204" t="s">
        <v>166</v>
      </c>
      <c r="E148" s="205" t="s">
        <v>2146</v>
      </c>
      <c r="F148" s="206" t="s">
        <v>2147</v>
      </c>
      <c r="G148" s="207" t="s">
        <v>262</v>
      </c>
      <c r="H148" s="208">
        <v>9</v>
      </c>
      <c r="I148" s="209"/>
      <c r="J148" s="210">
        <f>ROUND(I148*H148,2)</f>
        <v>0</v>
      </c>
      <c r="K148" s="206" t="s">
        <v>170</v>
      </c>
      <c r="L148" s="40"/>
      <c r="M148" s="211" t="s">
        <v>1</v>
      </c>
      <c r="N148" s="212" t="s">
        <v>43</v>
      </c>
      <c r="O148" s="72"/>
      <c r="P148" s="213">
        <f>O148*H148</f>
        <v>0</v>
      </c>
      <c r="Q148" s="213">
        <v>6.5300000000000002E-3</v>
      </c>
      <c r="R148" s="213">
        <f>Q148*H148</f>
        <v>5.8770000000000003E-2</v>
      </c>
      <c r="S148" s="213">
        <v>0</v>
      </c>
      <c r="T148" s="214">
        <f>S148*H148</f>
        <v>0</v>
      </c>
      <c r="U148" s="35"/>
      <c r="V148" s="35"/>
      <c r="W148" s="35"/>
      <c r="X148" s="35"/>
      <c r="Y148" s="35"/>
      <c r="Z148" s="35"/>
      <c r="AA148" s="35"/>
      <c r="AB148" s="35"/>
      <c r="AC148" s="35"/>
      <c r="AD148" s="35"/>
      <c r="AE148" s="35"/>
      <c r="AR148" s="215" t="s">
        <v>269</v>
      </c>
      <c r="AT148" s="215" t="s">
        <v>166</v>
      </c>
      <c r="AU148" s="215" t="s">
        <v>88</v>
      </c>
      <c r="AY148" s="18" t="s">
        <v>164</v>
      </c>
      <c r="BE148" s="216">
        <f>IF(N148="základní",J148,0)</f>
        <v>0</v>
      </c>
      <c r="BF148" s="216">
        <f>IF(N148="snížená",J148,0)</f>
        <v>0</v>
      </c>
      <c r="BG148" s="216">
        <f>IF(N148="zákl. přenesená",J148,0)</f>
        <v>0</v>
      </c>
      <c r="BH148" s="216">
        <f>IF(N148="sníž. přenesená",J148,0)</f>
        <v>0</v>
      </c>
      <c r="BI148" s="216">
        <f>IF(N148="nulová",J148,0)</f>
        <v>0</v>
      </c>
      <c r="BJ148" s="18" t="s">
        <v>86</v>
      </c>
      <c r="BK148" s="216">
        <f>ROUND(I148*H148,2)</f>
        <v>0</v>
      </c>
      <c r="BL148" s="18" t="s">
        <v>269</v>
      </c>
      <c r="BM148" s="215" t="s">
        <v>2148</v>
      </c>
    </row>
    <row r="149" spans="1:65" s="14" customFormat="1" ht="11.25">
      <c r="B149" s="232"/>
      <c r="C149" s="233"/>
      <c r="D149" s="217" t="s">
        <v>175</v>
      </c>
      <c r="E149" s="234" t="s">
        <v>1</v>
      </c>
      <c r="F149" s="235" t="s">
        <v>2149</v>
      </c>
      <c r="G149" s="233"/>
      <c r="H149" s="234" t="s">
        <v>1</v>
      </c>
      <c r="I149" s="236"/>
      <c r="J149" s="233"/>
      <c r="K149" s="233"/>
      <c r="L149" s="237"/>
      <c r="M149" s="238"/>
      <c r="N149" s="239"/>
      <c r="O149" s="239"/>
      <c r="P149" s="239"/>
      <c r="Q149" s="239"/>
      <c r="R149" s="239"/>
      <c r="S149" s="239"/>
      <c r="T149" s="240"/>
      <c r="AT149" s="241" t="s">
        <v>175</v>
      </c>
      <c r="AU149" s="241" t="s">
        <v>88</v>
      </c>
      <c r="AV149" s="14" t="s">
        <v>86</v>
      </c>
      <c r="AW149" s="14" t="s">
        <v>33</v>
      </c>
      <c r="AX149" s="14" t="s">
        <v>78</v>
      </c>
      <c r="AY149" s="241" t="s">
        <v>164</v>
      </c>
    </row>
    <row r="150" spans="1:65" s="13" customFormat="1" ht="11.25">
      <c r="B150" s="221"/>
      <c r="C150" s="222"/>
      <c r="D150" s="217" t="s">
        <v>175</v>
      </c>
      <c r="E150" s="223" t="s">
        <v>1</v>
      </c>
      <c r="F150" s="224" t="s">
        <v>2150</v>
      </c>
      <c r="G150" s="222"/>
      <c r="H150" s="225">
        <v>7</v>
      </c>
      <c r="I150" s="226"/>
      <c r="J150" s="222"/>
      <c r="K150" s="222"/>
      <c r="L150" s="227"/>
      <c r="M150" s="228"/>
      <c r="N150" s="229"/>
      <c r="O150" s="229"/>
      <c r="P150" s="229"/>
      <c r="Q150" s="229"/>
      <c r="R150" s="229"/>
      <c r="S150" s="229"/>
      <c r="T150" s="230"/>
      <c r="AT150" s="231" t="s">
        <v>175</v>
      </c>
      <c r="AU150" s="231" t="s">
        <v>88</v>
      </c>
      <c r="AV150" s="13" t="s">
        <v>88</v>
      </c>
      <c r="AW150" s="13" t="s">
        <v>33</v>
      </c>
      <c r="AX150" s="13" t="s">
        <v>78</v>
      </c>
      <c r="AY150" s="231" t="s">
        <v>164</v>
      </c>
    </row>
    <row r="151" spans="1:65" s="14" customFormat="1" ht="11.25">
      <c r="B151" s="232"/>
      <c r="C151" s="233"/>
      <c r="D151" s="217" t="s">
        <v>175</v>
      </c>
      <c r="E151" s="234" t="s">
        <v>1</v>
      </c>
      <c r="F151" s="235" t="s">
        <v>2141</v>
      </c>
      <c r="G151" s="233"/>
      <c r="H151" s="234" t="s">
        <v>1</v>
      </c>
      <c r="I151" s="236"/>
      <c r="J151" s="233"/>
      <c r="K151" s="233"/>
      <c r="L151" s="237"/>
      <c r="M151" s="238"/>
      <c r="N151" s="239"/>
      <c r="O151" s="239"/>
      <c r="P151" s="239"/>
      <c r="Q151" s="239"/>
      <c r="R151" s="239"/>
      <c r="S151" s="239"/>
      <c r="T151" s="240"/>
      <c r="AT151" s="241" t="s">
        <v>175</v>
      </c>
      <c r="AU151" s="241" t="s">
        <v>88</v>
      </c>
      <c r="AV151" s="14" t="s">
        <v>86</v>
      </c>
      <c r="AW151" s="14" t="s">
        <v>33</v>
      </c>
      <c r="AX151" s="14" t="s">
        <v>78</v>
      </c>
      <c r="AY151" s="241" t="s">
        <v>164</v>
      </c>
    </row>
    <row r="152" spans="1:65" s="13" customFormat="1" ht="11.25">
      <c r="B152" s="221"/>
      <c r="C152" s="222"/>
      <c r="D152" s="217" t="s">
        <v>175</v>
      </c>
      <c r="E152" s="223" t="s">
        <v>1</v>
      </c>
      <c r="F152" s="224" t="s">
        <v>88</v>
      </c>
      <c r="G152" s="222"/>
      <c r="H152" s="225">
        <v>2</v>
      </c>
      <c r="I152" s="226"/>
      <c r="J152" s="222"/>
      <c r="K152" s="222"/>
      <c r="L152" s="227"/>
      <c r="M152" s="228"/>
      <c r="N152" s="229"/>
      <c r="O152" s="229"/>
      <c r="P152" s="229"/>
      <c r="Q152" s="229"/>
      <c r="R152" s="229"/>
      <c r="S152" s="229"/>
      <c r="T152" s="230"/>
      <c r="AT152" s="231" t="s">
        <v>175</v>
      </c>
      <c r="AU152" s="231" t="s">
        <v>88</v>
      </c>
      <c r="AV152" s="13" t="s">
        <v>88</v>
      </c>
      <c r="AW152" s="13" t="s">
        <v>33</v>
      </c>
      <c r="AX152" s="13" t="s">
        <v>78</v>
      </c>
      <c r="AY152" s="231" t="s">
        <v>164</v>
      </c>
    </row>
    <row r="153" spans="1:65" s="15" customFormat="1" ht="11.25">
      <c r="B153" s="242"/>
      <c r="C153" s="243"/>
      <c r="D153" s="217" t="s">
        <v>175</v>
      </c>
      <c r="E153" s="244" t="s">
        <v>1</v>
      </c>
      <c r="F153" s="245" t="s">
        <v>207</v>
      </c>
      <c r="G153" s="243"/>
      <c r="H153" s="246">
        <v>9</v>
      </c>
      <c r="I153" s="247"/>
      <c r="J153" s="243"/>
      <c r="K153" s="243"/>
      <c r="L153" s="248"/>
      <c r="M153" s="249"/>
      <c r="N153" s="250"/>
      <c r="O153" s="250"/>
      <c r="P153" s="250"/>
      <c r="Q153" s="250"/>
      <c r="R153" s="250"/>
      <c r="S153" s="250"/>
      <c r="T153" s="251"/>
      <c r="AT153" s="252" t="s">
        <v>175</v>
      </c>
      <c r="AU153" s="252" t="s">
        <v>88</v>
      </c>
      <c r="AV153" s="15" t="s">
        <v>171</v>
      </c>
      <c r="AW153" s="15" t="s">
        <v>33</v>
      </c>
      <c r="AX153" s="15" t="s">
        <v>86</v>
      </c>
      <c r="AY153" s="252" t="s">
        <v>164</v>
      </c>
    </row>
    <row r="154" spans="1:65" s="2" customFormat="1" ht="36" customHeight="1">
      <c r="A154" s="35"/>
      <c r="B154" s="36"/>
      <c r="C154" s="204" t="s">
        <v>247</v>
      </c>
      <c r="D154" s="204" t="s">
        <v>166</v>
      </c>
      <c r="E154" s="205" t="s">
        <v>2151</v>
      </c>
      <c r="F154" s="206" t="s">
        <v>2152</v>
      </c>
      <c r="G154" s="207" t="s">
        <v>262</v>
      </c>
      <c r="H154" s="208">
        <v>5.5</v>
      </c>
      <c r="I154" s="209"/>
      <c r="J154" s="210">
        <f>ROUND(I154*H154,2)</f>
        <v>0</v>
      </c>
      <c r="K154" s="206" t="s">
        <v>170</v>
      </c>
      <c r="L154" s="40"/>
      <c r="M154" s="211" t="s">
        <v>1</v>
      </c>
      <c r="N154" s="212" t="s">
        <v>43</v>
      </c>
      <c r="O154" s="72"/>
      <c r="P154" s="213">
        <f>O154*H154</f>
        <v>0</v>
      </c>
      <c r="Q154" s="213">
        <v>0</v>
      </c>
      <c r="R154" s="213">
        <f>Q154*H154</f>
        <v>0</v>
      </c>
      <c r="S154" s="213">
        <v>0</v>
      </c>
      <c r="T154" s="214">
        <f>S154*H154</f>
        <v>0</v>
      </c>
      <c r="U154" s="35"/>
      <c r="V154" s="35"/>
      <c r="W154" s="35"/>
      <c r="X154" s="35"/>
      <c r="Y154" s="35"/>
      <c r="Z154" s="35"/>
      <c r="AA154" s="35"/>
      <c r="AB154" s="35"/>
      <c r="AC154" s="35"/>
      <c r="AD154" s="35"/>
      <c r="AE154" s="35"/>
      <c r="AR154" s="215" t="s">
        <v>269</v>
      </c>
      <c r="AT154" s="215" t="s">
        <v>166</v>
      </c>
      <c r="AU154" s="215" t="s">
        <v>88</v>
      </c>
      <c r="AY154" s="18" t="s">
        <v>164</v>
      </c>
      <c r="BE154" s="216">
        <f>IF(N154="základní",J154,0)</f>
        <v>0</v>
      </c>
      <c r="BF154" s="216">
        <f>IF(N154="snížená",J154,0)</f>
        <v>0</v>
      </c>
      <c r="BG154" s="216">
        <f>IF(N154="zákl. přenesená",J154,0)</f>
        <v>0</v>
      </c>
      <c r="BH154" s="216">
        <f>IF(N154="sníž. přenesená",J154,0)</f>
        <v>0</v>
      </c>
      <c r="BI154" s="216">
        <f>IF(N154="nulová",J154,0)</f>
        <v>0</v>
      </c>
      <c r="BJ154" s="18" t="s">
        <v>86</v>
      </c>
      <c r="BK154" s="216">
        <f>ROUND(I154*H154,2)</f>
        <v>0</v>
      </c>
      <c r="BL154" s="18" t="s">
        <v>269</v>
      </c>
      <c r="BM154" s="215" t="s">
        <v>2153</v>
      </c>
    </row>
    <row r="155" spans="1:65" s="13" customFormat="1" ht="11.25">
      <c r="B155" s="221"/>
      <c r="C155" s="222"/>
      <c r="D155" s="217" t="s">
        <v>175</v>
      </c>
      <c r="E155" s="223" t="s">
        <v>1</v>
      </c>
      <c r="F155" s="224" t="s">
        <v>2154</v>
      </c>
      <c r="G155" s="222"/>
      <c r="H155" s="225">
        <v>5.5</v>
      </c>
      <c r="I155" s="226"/>
      <c r="J155" s="222"/>
      <c r="K155" s="222"/>
      <c r="L155" s="227"/>
      <c r="M155" s="228"/>
      <c r="N155" s="229"/>
      <c r="O155" s="229"/>
      <c r="P155" s="229"/>
      <c r="Q155" s="229"/>
      <c r="R155" s="229"/>
      <c r="S155" s="229"/>
      <c r="T155" s="230"/>
      <c r="AT155" s="231" t="s">
        <v>175</v>
      </c>
      <c r="AU155" s="231" t="s">
        <v>88</v>
      </c>
      <c r="AV155" s="13" t="s">
        <v>88</v>
      </c>
      <c r="AW155" s="13" t="s">
        <v>33</v>
      </c>
      <c r="AX155" s="13" t="s">
        <v>86</v>
      </c>
      <c r="AY155" s="231" t="s">
        <v>164</v>
      </c>
    </row>
    <row r="156" spans="1:65" s="2" customFormat="1" ht="16.5" customHeight="1">
      <c r="A156" s="35"/>
      <c r="B156" s="36"/>
      <c r="C156" s="265" t="s">
        <v>252</v>
      </c>
      <c r="D156" s="265" t="s">
        <v>420</v>
      </c>
      <c r="E156" s="266" t="s">
        <v>2155</v>
      </c>
      <c r="F156" s="267" t="s">
        <v>2156</v>
      </c>
      <c r="G156" s="268" t="s">
        <v>262</v>
      </c>
      <c r="H156" s="269">
        <v>4.5</v>
      </c>
      <c r="I156" s="270"/>
      <c r="J156" s="271">
        <f>ROUND(I156*H156,2)</f>
        <v>0</v>
      </c>
      <c r="K156" s="267" t="s">
        <v>170</v>
      </c>
      <c r="L156" s="272"/>
      <c r="M156" s="273" t="s">
        <v>1</v>
      </c>
      <c r="N156" s="274" t="s">
        <v>43</v>
      </c>
      <c r="O156" s="72"/>
      <c r="P156" s="213">
        <f>O156*H156</f>
        <v>0</v>
      </c>
      <c r="Q156" s="213">
        <v>4.3E-3</v>
      </c>
      <c r="R156" s="213">
        <f>Q156*H156</f>
        <v>1.9349999999999999E-2</v>
      </c>
      <c r="S156" s="213">
        <v>0</v>
      </c>
      <c r="T156" s="214">
        <f>S156*H156</f>
        <v>0</v>
      </c>
      <c r="U156" s="35"/>
      <c r="V156" s="35"/>
      <c r="W156" s="35"/>
      <c r="X156" s="35"/>
      <c r="Y156" s="35"/>
      <c r="Z156" s="35"/>
      <c r="AA156" s="35"/>
      <c r="AB156" s="35"/>
      <c r="AC156" s="35"/>
      <c r="AD156" s="35"/>
      <c r="AE156" s="35"/>
      <c r="AR156" s="215" t="s">
        <v>381</v>
      </c>
      <c r="AT156" s="215" t="s">
        <v>420</v>
      </c>
      <c r="AU156" s="215" t="s">
        <v>88</v>
      </c>
      <c r="AY156" s="18" t="s">
        <v>164</v>
      </c>
      <c r="BE156" s="216">
        <f>IF(N156="základní",J156,0)</f>
        <v>0</v>
      </c>
      <c r="BF156" s="216">
        <f>IF(N156="snížená",J156,0)</f>
        <v>0</v>
      </c>
      <c r="BG156" s="216">
        <f>IF(N156="zákl. přenesená",J156,0)</f>
        <v>0</v>
      </c>
      <c r="BH156" s="216">
        <f>IF(N156="sníž. přenesená",J156,0)</f>
        <v>0</v>
      </c>
      <c r="BI156" s="216">
        <f>IF(N156="nulová",J156,0)</f>
        <v>0</v>
      </c>
      <c r="BJ156" s="18" t="s">
        <v>86</v>
      </c>
      <c r="BK156" s="216">
        <f>ROUND(I156*H156,2)</f>
        <v>0</v>
      </c>
      <c r="BL156" s="18" t="s">
        <v>269</v>
      </c>
      <c r="BM156" s="215" t="s">
        <v>2157</v>
      </c>
    </row>
    <row r="157" spans="1:65" s="2" customFormat="1" ht="16.5" customHeight="1">
      <c r="A157" s="35"/>
      <c r="B157" s="36"/>
      <c r="C157" s="265" t="s">
        <v>8</v>
      </c>
      <c r="D157" s="265" t="s">
        <v>420</v>
      </c>
      <c r="E157" s="266" t="s">
        <v>2158</v>
      </c>
      <c r="F157" s="267" t="s">
        <v>2159</v>
      </c>
      <c r="G157" s="268" t="s">
        <v>395</v>
      </c>
      <c r="H157" s="269">
        <v>2</v>
      </c>
      <c r="I157" s="270"/>
      <c r="J157" s="271">
        <f>ROUND(I157*H157,2)</f>
        <v>0</v>
      </c>
      <c r="K157" s="267" t="s">
        <v>170</v>
      </c>
      <c r="L157" s="272"/>
      <c r="M157" s="273" t="s">
        <v>1</v>
      </c>
      <c r="N157" s="274" t="s">
        <v>43</v>
      </c>
      <c r="O157" s="72"/>
      <c r="P157" s="213">
        <f>O157*H157</f>
        <v>0</v>
      </c>
      <c r="Q157" s="213">
        <v>1.6999999999999999E-3</v>
      </c>
      <c r="R157" s="213">
        <f>Q157*H157</f>
        <v>3.3999999999999998E-3</v>
      </c>
      <c r="S157" s="213">
        <v>0</v>
      </c>
      <c r="T157" s="214">
        <f>S157*H157</f>
        <v>0</v>
      </c>
      <c r="U157" s="35"/>
      <c r="V157" s="35"/>
      <c r="W157" s="35"/>
      <c r="X157" s="35"/>
      <c r="Y157" s="35"/>
      <c r="Z157" s="35"/>
      <c r="AA157" s="35"/>
      <c r="AB157" s="35"/>
      <c r="AC157" s="35"/>
      <c r="AD157" s="35"/>
      <c r="AE157" s="35"/>
      <c r="AR157" s="215" t="s">
        <v>381</v>
      </c>
      <c r="AT157" s="215" t="s">
        <v>420</v>
      </c>
      <c r="AU157" s="215" t="s">
        <v>88</v>
      </c>
      <c r="AY157" s="18" t="s">
        <v>164</v>
      </c>
      <c r="BE157" s="216">
        <f>IF(N157="základní",J157,0)</f>
        <v>0</v>
      </c>
      <c r="BF157" s="216">
        <f>IF(N157="snížená",J157,0)</f>
        <v>0</v>
      </c>
      <c r="BG157" s="216">
        <f>IF(N157="zákl. přenesená",J157,0)</f>
        <v>0</v>
      </c>
      <c r="BH157" s="216">
        <f>IF(N157="sníž. přenesená",J157,0)</f>
        <v>0</v>
      </c>
      <c r="BI157" s="216">
        <f>IF(N157="nulová",J157,0)</f>
        <v>0</v>
      </c>
      <c r="BJ157" s="18" t="s">
        <v>86</v>
      </c>
      <c r="BK157" s="216">
        <f>ROUND(I157*H157,2)</f>
        <v>0</v>
      </c>
      <c r="BL157" s="18" t="s">
        <v>269</v>
      </c>
      <c r="BM157" s="215" t="s">
        <v>2160</v>
      </c>
    </row>
    <row r="158" spans="1:65" s="2" customFormat="1" ht="36" customHeight="1">
      <c r="A158" s="35"/>
      <c r="B158" s="36"/>
      <c r="C158" s="204" t="s">
        <v>269</v>
      </c>
      <c r="D158" s="204" t="s">
        <v>166</v>
      </c>
      <c r="E158" s="205" t="s">
        <v>2161</v>
      </c>
      <c r="F158" s="206" t="s">
        <v>2162</v>
      </c>
      <c r="G158" s="207" t="s">
        <v>262</v>
      </c>
      <c r="H158" s="208">
        <v>17.5</v>
      </c>
      <c r="I158" s="209"/>
      <c r="J158" s="210">
        <f>ROUND(I158*H158,2)</f>
        <v>0</v>
      </c>
      <c r="K158" s="206" t="s">
        <v>170</v>
      </c>
      <c r="L158" s="40"/>
      <c r="M158" s="211" t="s">
        <v>1</v>
      </c>
      <c r="N158" s="212" t="s">
        <v>43</v>
      </c>
      <c r="O158" s="72"/>
      <c r="P158" s="213">
        <f>O158*H158</f>
        <v>0</v>
      </c>
      <c r="Q158" s="213">
        <v>0</v>
      </c>
      <c r="R158" s="213">
        <f>Q158*H158</f>
        <v>0</v>
      </c>
      <c r="S158" s="213">
        <v>0</v>
      </c>
      <c r="T158" s="214">
        <f>S158*H158</f>
        <v>0</v>
      </c>
      <c r="U158" s="35"/>
      <c r="V158" s="35"/>
      <c r="W158" s="35"/>
      <c r="X158" s="35"/>
      <c r="Y158" s="35"/>
      <c r="Z158" s="35"/>
      <c r="AA158" s="35"/>
      <c r="AB158" s="35"/>
      <c r="AC158" s="35"/>
      <c r="AD158" s="35"/>
      <c r="AE158" s="35"/>
      <c r="AR158" s="215" t="s">
        <v>269</v>
      </c>
      <c r="AT158" s="215" t="s">
        <v>166</v>
      </c>
      <c r="AU158" s="215" t="s">
        <v>88</v>
      </c>
      <c r="AY158" s="18" t="s">
        <v>164</v>
      </c>
      <c r="BE158" s="216">
        <f>IF(N158="základní",J158,0)</f>
        <v>0</v>
      </c>
      <c r="BF158" s="216">
        <f>IF(N158="snížená",J158,0)</f>
        <v>0</v>
      </c>
      <c r="BG158" s="216">
        <f>IF(N158="zákl. přenesená",J158,0)</f>
        <v>0</v>
      </c>
      <c r="BH158" s="216">
        <f>IF(N158="sníž. přenesená",J158,0)</f>
        <v>0</v>
      </c>
      <c r="BI158" s="216">
        <f>IF(N158="nulová",J158,0)</f>
        <v>0</v>
      </c>
      <c r="BJ158" s="18" t="s">
        <v>86</v>
      </c>
      <c r="BK158" s="216">
        <f>ROUND(I158*H158,2)</f>
        <v>0</v>
      </c>
      <c r="BL158" s="18" t="s">
        <v>269</v>
      </c>
      <c r="BM158" s="215" t="s">
        <v>2163</v>
      </c>
    </row>
    <row r="159" spans="1:65" s="13" customFormat="1" ht="11.25">
      <c r="B159" s="221"/>
      <c r="C159" s="222"/>
      <c r="D159" s="217" t="s">
        <v>175</v>
      </c>
      <c r="E159" s="223" t="s">
        <v>1</v>
      </c>
      <c r="F159" s="224" t="s">
        <v>2164</v>
      </c>
      <c r="G159" s="222"/>
      <c r="H159" s="225">
        <v>17.5</v>
      </c>
      <c r="I159" s="226"/>
      <c r="J159" s="222"/>
      <c r="K159" s="222"/>
      <c r="L159" s="227"/>
      <c r="M159" s="228"/>
      <c r="N159" s="229"/>
      <c r="O159" s="229"/>
      <c r="P159" s="229"/>
      <c r="Q159" s="229"/>
      <c r="R159" s="229"/>
      <c r="S159" s="229"/>
      <c r="T159" s="230"/>
      <c r="AT159" s="231" t="s">
        <v>175</v>
      </c>
      <c r="AU159" s="231" t="s">
        <v>88</v>
      </c>
      <c r="AV159" s="13" t="s">
        <v>88</v>
      </c>
      <c r="AW159" s="13" t="s">
        <v>33</v>
      </c>
      <c r="AX159" s="13" t="s">
        <v>86</v>
      </c>
      <c r="AY159" s="231" t="s">
        <v>164</v>
      </c>
    </row>
    <row r="160" spans="1:65" s="2" customFormat="1" ht="16.5" customHeight="1">
      <c r="A160" s="35"/>
      <c r="B160" s="36"/>
      <c r="C160" s="265" t="s">
        <v>274</v>
      </c>
      <c r="D160" s="265" t="s">
        <v>420</v>
      </c>
      <c r="E160" s="266" t="s">
        <v>2165</v>
      </c>
      <c r="F160" s="267" t="s">
        <v>2166</v>
      </c>
      <c r="G160" s="268" t="s">
        <v>262</v>
      </c>
      <c r="H160" s="269">
        <v>11</v>
      </c>
      <c r="I160" s="270"/>
      <c r="J160" s="271">
        <f t="shared" ref="J160:J175" si="10">ROUND(I160*H160,2)</f>
        <v>0</v>
      </c>
      <c r="K160" s="267" t="s">
        <v>170</v>
      </c>
      <c r="L160" s="272"/>
      <c r="M160" s="273" t="s">
        <v>1</v>
      </c>
      <c r="N160" s="274" t="s">
        <v>43</v>
      </c>
      <c r="O160" s="72"/>
      <c r="P160" s="213">
        <f t="shared" ref="P160:P175" si="11">O160*H160</f>
        <v>0</v>
      </c>
      <c r="Q160" s="213">
        <v>6.1599999999999997E-3</v>
      </c>
      <c r="R160" s="213">
        <f t="shared" ref="R160:R175" si="12">Q160*H160</f>
        <v>6.7760000000000001E-2</v>
      </c>
      <c r="S160" s="213">
        <v>0</v>
      </c>
      <c r="T160" s="214">
        <f t="shared" ref="T160:T175" si="13">S160*H160</f>
        <v>0</v>
      </c>
      <c r="U160" s="35"/>
      <c r="V160" s="35"/>
      <c r="W160" s="35"/>
      <c r="X160" s="35"/>
      <c r="Y160" s="35"/>
      <c r="Z160" s="35"/>
      <c r="AA160" s="35"/>
      <c r="AB160" s="35"/>
      <c r="AC160" s="35"/>
      <c r="AD160" s="35"/>
      <c r="AE160" s="35"/>
      <c r="AR160" s="215" t="s">
        <v>381</v>
      </c>
      <c r="AT160" s="215" t="s">
        <v>420</v>
      </c>
      <c r="AU160" s="215" t="s">
        <v>88</v>
      </c>
      <c r="AY160" s="18" t="s">
        <v>164</v>
      </c>
      <c r="BE160" s="216">
        <f t="shared" ref="BE160:BE175" si="14">IF(N160="základní",J160,0)</f>
        <v>0</v>
      </c>
      <c r="BF160" s="216">
        <f t="shared" ref="BF160:BF175" si="15">IF(N160="snížená",J160,0)</f>
        <v>0</v>
      </c>
      <c r="BG160" s="216">
        <f t="shared" ref="BG160:BG175" si="16">IF(N160="zákl. přenesená",J160,0)</f>
        <v>0</v>
      </c>
      <c r="BH160" s="216">
        <f t="shared" ref="BH160:BH175" si="17">IF(N160="sníž. přenesená",J160,0)</f>
        <v>0</v>
      </c>
      <c r="BI160" s="216">
        <f t="shared" ref="BI160:BI175" si="18">IF(N160="nulová",J160,0)</f>
        <v>0</v>
      </c>
      <c r="BJ160" s="18" t="s">
        <v>86</v>
      </c>
      <c r="BK160" s="216">
        <f t="shared" ref="BK160:BK175" si="19">ROUND(I160*H160,2)</f>
        <v>0</v>
      </c>
      <c r="BL160" s="18" t="s">
        <v>269</v>
      </c>
      <c r="BM160" s="215" t="s">
        <v>2167</v>
      </c>
    </row>
    <row r="161" spans="1:65" s="2" customFormat="1" ht="16.5" customHeight="1">
      <c r="A161" s="35"/>
      <c r="B161" s="36"/>
      <c r="C161" s="265" t="s">
        <v>283</v>
      </c>
      <c r="D161" s="265" t="s">
        <v>420</v>
      </c>
      <c r="E161" s="266" t="s">
        <v>2168</v>
      </c>
      <c r="F161" s="267" t="s">
        <v>2169</v>
      </c>
      <c r="G161" s="268" t="s">
        <v>395</v>
      </c>
      <c r="H161" s="269">
        <v>13</v>
      </c>
      <c r="I161" s="270"/>
      <c r="J161" s="271">
        <f t="shared" si="10"/>
        <v>0</v>
      </c>
      <c r="K161" s="267" t="s">
        <v>170</v>
      </c>
      <c r="L161" s="272"/>
      <c r="M161" s="273" t="s">
        <v>1</v>
      </c>
      <c r="N161" s="274" t="s">
        <v>43</v>
      </c>
      <c r="O161" s="72"/>
      <c r="P161" s="213">
        <f t="shared" si="11"/>
        <v>0</v>
      </c>
      <c r="Q161" s="213">
        <v>2.2000000000000001E-3</v>
      </c>
      <c r="R161" s="213">
        <f t="shared" si="12"/>
        <v>2.86E-2</v>
      </c>
      <c r="S161" s="213">
        <v>0</v>
      </c>
      <c r="T161" s="214">
        <f t="shared" si="13"/>
        <v>0</v>
      </c>
      <c r="U161" s="35"/>
      <c r="V161" s="35"/>
      <c r="W161" s="35"/>
      <c r="X161" s="35"/>
      <c r="Y161" s="35"/>
      <c r="Z161" s="35"/>
      <c r="AA161" s="35"/>
      <c r="AB161" s="35"/>
      <c r="AC161" s="35"/>
      <c r="AD161" s="35"/>
      <c r="AE161" s="35"/>
      <c r="AR161" s="215" t="s">
        <v>381</v>
      </c>
      <c r="AT161" s="215" t="s">
        <v>420</v>
      </c>
      <c r="AU161" s="215" t="s">
        <v>88</v>
      </c>
      <c r="AY161" s="18" t="s">
        <v>164</v>
      </c>
      <c r="BE161" s="216">
        <f t="shared" si="14"/>
        <v>0</v>
      </c>
      <c r="BF161" s="216">
        <f t="shared" si="15"/>
        <v>0</v>
      </c>
      <c r="BG161" s="216">
        <f t="shared" si="16"/>
        <v>0</v>
      </c>
      <c r="BH161" s="216">
        <f t="shared" si="17"/>
        <v>0</v>
      </c>
      <c r="BI161" s="216">
        <f t="shared" si="18"/>
        <v>0</v>
      </c>
      <c r="BJ161" s="18" t="s">
        <v>86</v>
      </c>
      <c r="BK161" s="216">
        <f t="shared" si="19"/>
        <v>0</v>
      </c>
      <c r="BL161" s="18" t="s">
        <v>269</v>
      </c>
      <c r="BM161" s="215" t="s">
        <v>2170</v>
      </c>
    </row>
    <row r="162" spans="1:65" s="2" customFormat="1" ht="36" customHeight="1">
      <c r="A162" s="35"/>
      <c r="B162" s="36"/>
      <c r="C162" s="204" t="s">
        <v>288</v>
      </c>
      <c r="D162" s="204" t="s">
        <v>166</v>
      </c>
      <c r="E162" s="205" t="s">
        <v>2171</v>
      </c>
      <c r="F162" s="206" t="s">
        <v>2172</v>
      </c>
      <c r="G162" s="207" t="s">
        <v>395</v>
      </c>
      <c r="H162" s="208">
        <v>3</v>
      </c>
      <c r="I162" s="209"/>
      <c r="J162" s="210">
        <f t="shared" si="10"/>
        <v>0</v>
      </c>
      <c r="K162" s="206" t="s">
        <v>170</v>
      </c>
      <c r="L162" s="40"/>
      <c r="M162" s="211" t="s">
        <v>1</v>
      </c>
      <c r="N162" s="212" t="s">
        <v>43</v>
      </c>
      <c r="O162" s="72"/>
      <c r="P162" s="213">
        <f t="shared" si="11"/>
        <v>0</v>
      </c>
      <c r="Q162" s="213">
        <v>0</v>
      </c>
      <c r="R162" s="213">
        <f t="shared" si="12"/>
        <v>0</v>
      </c>
      <c r="S162" s="213">
        <v>0</v>
      </c>
      <c r="T162" s="214">
        <f t="shared" si="13"/>
        <v>0</v>
      </c>
      <c r="U162" s="35"/>
      <c r="V162" s="35"/>
      <c r="W162" s="35"/>
      <c r="X162" s="35"/>
      <c r="Y162" s="35"/>
      <c r="Z162" s="35"/>
      <c r="AA162" s="35"/>
      <c r="AB162" s="35"/>
      <c r="AC162" s="35"/>
      <c r="AD162" s="35"/>
      <c r="AE162" s="35"/>
      <c r="AR162" s="215" t="s">
        <v>269</v>
      </c>
      <c r="AT162" s="215" t="s">
        <v>166</v>
      </c>
      <c r="AU162" s="215" t="s">
        <v>88</v>
      </c>
      <c r="AY162" s="18" t="s">
        <v>164</v>
      </c>
      <c r="BE162" s="216">
        <f t="shared" si="14"/>
        <v>0</v>
      </c>
      <c r="BF162" s="216">
        <f t="shared" si="15"/>
        <v>0</v>
      </c>
      <c r="BG162" s="216">
        <f t="shared" si="16"/>
        <v>0</v>
      </c>
      <c r="BH162" s="216">
        <f t="shared" si="17"/>
        <v>0</v>
      </c>
      <c r="BI162" s="216">
        <f t="shared" si="18"/>
        <v>0</v>
      </c>
      <c r="BJ162" s="18" t="s">
        <v>86</v>
      </c>
      <c r="BK162" s="216">
        <f t="shared" si="19"/>
        <v>0</v>
      </c>
      <c r="BL162" s="18" t="s">
        <v>269</v>
      </c>
      <c r="BM162" s="215" t="s">
        <v>2173</v>
      </c>
    </row>
    <row r="163" spans="1:65" s="2" customFormat="1" ht="16.5" customHeight="1">
      <c r="A163" s="35"/>
      <c r="B163" s="36"/>
      <c r="C163" s="265" t="s">
        <v>294</v>
      </c>
      <c r="D163" s="265" t="s">
        <v>420</v>
      </c>
      <c r="E163" s="266" t="s">
        <v>2174</v>
      </c>
      <c r="F163" s="267" t="s">
        <v>2175</v>
      </c>
      <c r="G163" s="268" t="s">
        <v>395</v>
      </c>
      <c r="H163" s="269">
        <v>2</v>
      </c>
      <c r="I163" s="270"/>
      <c r="J163" s="271">
        <f t="shared" si="10"/>
        <v>0</v>
      </c>
      <c r="K163" s="267" t="s">
        <v>467</v>
      </c>
      <c r="L163" s="272"/>
      <c r="M163" s="273" t="s">
        <v>1</v>
      </c>
      <c r="N163" s="274" t="s">
        <v>43</v>
      </c>
      <c r="O163" s="72"/>
      <c r="P163" s="213">
        <f t="shared" si="11"/>
        <v>0</v>
      </c>
      <c r="Q163" s="213">
        <v>0</v>
      </c>
      <c r="R163" s="213">
        <f t="shared" si="12"/>
        <v>0</v>
      </c>
      <c r="S163" s="213">
        <v>0</v>
      </c>
      <c r="T163" s="214">
        <f t="shared" si="13"/>
        <v>0</v>
      </c>
      <c r="U163" s="35"/>
      <c r="V163" s="35"/>
      <c r="W163" s="35"/>
      <c r="X163" s="35"/>
      <c r="Y163" s="35"/>
      <c r="Z163" s="35"/>
      <c r="AA163" s="35"/>
      <c r="AB163" s="35"/>
      <c r="AC163" s="35"/>
      <c r="AD163" s="35"/>
      <c r="AE163" s="35"/>
      <c r="AR163" s="215" t="s">
        <v>381</v>
      </c>
      <c r="AT163" s="215" t="s">
        <v>420</v>
      </c>
      <c r="AU163" s="215" t="s">
        <v>88</v>
      </c>
      <c r="AY163" s="18" t="s">
        <v>164</v>
      </c>
      <c r="BE163" s="216">
        <f t="shared" si="14"/>
        <v>0</v>
      </c>
      <c r="BF163" s="216">
        <f t="shared" si="15"/>
        <v>0</v>
      </c>
      <c r="BG163" s="216">
        <f t="shared" si="16"/>
        <v>0</v>
      </c>
      <c r="BH163" s="216">
        <f t="shared" si="17"/>
        <v>0</v>
      </c>
      <c r="BI163" s="216">
        <f t="shared" si="18"/>
        <v>0</v>
      </c>
      <c r="BJ163" s="18" t="s">
        <v>86</v>
      </c>
      <c r="BK163" s="216">
        <f t="shared" si="19"/>
        <v>0</v>
      </c>
      <c r="BL163" s="18" t="s">
        <v>269</v>
      </c>
      <c r="BM163" s="215" t="s">
        <v>2176</v>
      </c>
    </row>
    <row r="164" spans="1:65" s="2" customFormat="1" ht="16.5" customHeight="1">
      <c r="A164" s="35"/>
      <c r="B164" s="36"/>
      <c r="C164" s="265" t="s">
        <v>7</v>
      </c>
      <c r="D164" s="265" t="s">
        <v>420</v>
      </c>
      <c r="E164" s="266" t="s">
        <v>2177</v>
      </c>
      <c r="F164" s="267" t="s">
        <v>2178</v>
      </c>
      <c r="G164" s="268" t="s">
        <v>395</v>
      </c>
      <c r="H164" s="269">
        <v>1</v>
      </c>
      <c r="I164" s="270"/>
      <c r="J164" s="271">
        <f t="shared" si="10"/>
        <v>0</v>
      </c>
      <c r="K164" s="267" t="s">
        <v>467</v>
      </c>
      <c r="L164" s="272"/>
      <c r="M164" s="273" t="s">
        <v>1</v>
      </c>
      <c r="N164" s="274" t="s">
        <v>43</v>
      </c>
      <c r="O164" s="72"/>
      <c r="P164" s="213">
        <f t="shared" si="11"/>
        <v>0</v>
      </c>
      <c r="Q164" s="213">
        <v>0</v>
      </c>
      <c r="R164" s="213">
        <f t="shared" si="12"/>
        <v>0</v>
      </c>
      <c r="S164" s="213">
        <v>0</v>
      </c>
      <c r="T164" s="214">
        <f t="shared" si="13"/>
        <v>0</v>
      </c>
      <c r="U164" s="35"/>
      <c r="V164" s="35"/>
      <c r="W164" s="35"/>
      <c r="X164" s="35"/>
      <c r="Y164" s="35"/>
      <c r="Z164" s="35"/>
      <c r="AA164" s="35"/>
      <c r="AB164" s="35"/>
      <c r="AC164" s="35"/>
      <c r="AD164" s="35"/>
      <c r="AE164" s="35"/>
      <c r="AR164" s="215" t="s">
        <v>381</v>
      </c>
      <c r="AT164" s="215" t="s">
        <v>420</v>
      </c>
      <c r="AU164" s="215" t="s">
        <v>88</v>
      </c>
      <c r="AY164" s="18" t="s">
        <v>164</v>
      </c>
      <c r="BE164" s="216">
        <f t="shared" si="14"/>
        <v>0</v>
      </c>
      <c r="BF164" s="216">
        <f t="shared" si="15"/>
        <v>0</v>
      </c>
      <c r="BG164" s="216">
        <f t="shared" si="16"/>
        <v>0</v>
      </c>
      <c r="BH164" s="216">
        <f t="shared" si="17"/>
        <v>0</v>
      </c>
      <c r="BI164" s="216">
        <f t="shared" si="18"/>
        <v>0</v>
      </c>
      <c r="BJ164" s="18" t="s">
        <v>86</v>
      </c>
      <c r="BK164" s="216">
        <f t="shared" si="19"/>
        <v>0</v>
      </c>
      <c r="BL164" s="18" t="s">
        <v>269</v>
      </c>
      <c r="BM164" s="215" t="s">
        <v>2179</v>
      </c>
    </row>
    <row r="165" spans="1:65" s="2" customFormat="1" ht="36" customHeight="1">
      <c r="A165" s="35"/>
      <c r="B165" s="36"/>
      <c r="C165" s="204" t="s">
        <v>303</v>
      </c>
      <c r="D165" s="204" t="s">
        <v>166</v>
      </c>
      <c r="E165" s="205" t="s">
        <v>2180</v>
      </c>
      <c r="F165" s="206" t="s">
        <v>2181</v>
      </c>
      <c r="G165" s="207" t="s">
        <v>395</v>
      </c>
      <c r="H165" s="208">
        <v>1</v>
      </c>
      <c r="I165" s="209"/>
      <c r="J165" s="210">
        <f t="shared" si="10"/>
        <v>0</v>
      </c>
      <c r="K165" s="206" t="s">
        <v>170</v>
      </c>
      <c r="L165" s="40"/>
      <c r="M165" s="211" t="s">
        <v>1</v>
      </c>
      <c r="N165" s="212" t="s">
        <v>43</v>
      </c>
      <c r="O165" s="72"/>
      <c r="P165" s="213">
        <f t="shared" si="11"/>
        <v>0</v>
      </c>
      <c r="Q165" s="213">
        <v>0</v>
      </c>
      <c r="R165" s="213">
        <f t="shared" si="12"/>
        <v>0</v>
      </c>
      <c r="S165" s="213">
        <v>0</v>
      </c>
      <c r="T165" s="214">
        <f t="shared" si="13"/>
        <v>0</v>
      </c>
      <c r="U165" s="35"/>
      <c r="V165" s="35"/>
      <c r="W165" s="35"/>
      <c r="X165" s="35"/>
      <c r="Y165" s="35"/>
      <c r="Z165" s="35"/>
      <c r="AA165" s="35"/>
      <c r="AB165" s="35"/>
      <c r="AC165" s="35"/>
      <c r="AD165" s="35"/>
      <c r="AE165" s="35"/>
      <c r="AR165" s="215" t="s">
        <v>269</v>
      </c>
      <c r="AT165" s="215" t="s">
        <v>166</v>
      </c>
      <c r="AU165" s="215" t="s">
        <v>88</v>
      </c>
      <c r="AY165" s="18" t="s">
        <v>164</v>
      </c>
      <c r="BE165" s="216">
        <f t="shared" si="14"/>
        <v>0</v>
      </c>
      <c r="BF165" s="216">
        <f t="shared" si="15"/>
        <v>0</v>
      </c>
      <c r="BG165" s="216">
        <f t="shared" si="16"/>
        <v>0</v>
      </c>
      <c r="BH165" s="216">
        <f t="shared" si="17"/>
        <v>0</v>
      </c>
      <c r="BI165" s="216">
        <f t="shared" si="18"/>
        <v>0</v>
      </c>
      <c r="BJ165" s="18" t="s">
        <v>86</v>
      </c>
      <c r="BK165" s="216">
        <f t="shared" si="19"/>
        <v>0</v>
      </c>
      <c r="BL165" s="18" t="s">
        <v>269</v>
      </c>
      <c r="BM165" s="215" t="s">
        <v>2182</v>
      </c>
    </row>
    <row r="166" spans="1:65" s="2" customFormat="1" ht="24" customHeight="1">
      <c r="A166" s="35"/>
      <c r="B166" s="36"/>
      <c r="C166" s="265" t="s">
        <v>309</v>
      </c>
      <c r="D166" s="265" t="s">
        <v>420</v>
      </c>
      <c r="E166" s="266" t="s">
        <v>2183</v>
      </c>
      <c r="F166" s="267" t="s">
        <v>2184</v>
      </c>
      <c r="G166" s="268" t="s">
        <v>395</v>
      </c>
      <c r="H166" s="269">
        <v>1</v>
      </c>
      <c r="I166" s="270"/>
      <c r="J166" s="271">
        <f t="shared" si="10"/>
        <v>0</v>
      </c>
      <c r="K166" s="267" t="s">
        <v>467</v>
      </c>
      <c r="L166" s="272"/>
      <c r="M166" s="273" t="s">
        <v>1</v>
      </c>
      <c r="N166" s="274" t="s">
        <v>43</v>
      </c>
      <c r="O166" s="72"/>
      <c r="P166" s="213">
        <f t="shared" si="11"/>
        <v>0</v>
      </c>
      <c r="Q166" s="213">
        <v>0</v>
      </c>
      <c r="R166" s="213">
        <f t="shared" si="12"/>
        <v>0</v>
      </c>
      <c r="S166" s="213">
        <v>0</v>
      </c>
      <c r="T166" s="214">
        <f t="shared" si="13"/>
        <v>0</v>
      </c>
      <c r="U166" s="35"/>
      <c r="V166" s="35"/>
      <c r="W166" s="35"/>
      <c r="X166" s="35"/>
      <c r="Y166" s="35"/>
      <c r="Z166" s="35"/>
      <c r="AA166" s="35"/>
      <c r="AB166" s="35"/>
      <c r="AC166" s="35"/>
      <c r="AD166" s="35"/>
      <c r="AE166" s="35"/>
      <c r="AR166" s="215" t="s">
        <v>381</v>
      </c>
      <c r="AT166" s="215" t="s">
        <v>420</v>
      </c>
      <c r="AU166" s="215" t="s">
        <v>88</v>
      </c>
      <c r="AY166" s="18" t="s">
        <v>164</v>
      </c>
      <c r="BE166" s="216">
        <f t="shared" si="14"/>
        <v>0</v>
      </c>
      <c r="BF166" s="216">
        <f t="shared" si="15"/>
        <v>0</v>
      </c>
      <c r="BG166" s="216">
        <f t="shared" si="16"/>
        <v>0</v>
      </c>
      <c r="BH166" s="216">
        <f t="shared" si="17"/>
        <v>0</v>
      </c>
      <c r="BI166" s="216">
        <f t="shared" si="18"/>
        <v>0</v>
      </c>
      <c r="BJ166" s="18" t="s">
        <v>86</v>
      </c>
      <c r="BK166" s="216">
        <f t="shared" si="19"/>
        <v>0</v>
      </c>
      <c r="BL166" s="18" t="s">
        <v>269</v>
      </c>
      <c r="BM166" s="215" t="s">
        <v>2185</v>
      </c>
    </row>
    <row r="167" spans="1:65" s="2" customFormat="1" ht="24" customHeight="1">
      <c r="A167" s="35"/>
      <c r="B167" s="36"/>
      <c r="C167" s="204" t="s">
        <v>320</v>
      </c>
      <c r="D167" s="204" t="s">
        <v>166</v>
      </c>
      <c r="E167" s="205" t="s">
        <v>2186</v>
      </c>
      <c r="F167" s="206" t="s">
        <v>2187</v>
      </c>
      <c r="G167" s="207" t="s">
        <v>395</v>
      </c>
      <c r="H167" s="208">
        <v>1</v>
      </c>
      <c r="I167" s="209"/>
      <c r="J167" s="210">
        <f t="shared" si="10"/>
        <v>0</v>
      </c>
      <c r="K167" s="206" t="s">
        <v>170</v>
      </c>
      <c r="L167" s="40"/>
      <c r="M167" s="211" t="s">
        <v>1</v>
      </c>
      <c r="N167" s="212" t="s">
        <v>43</v>
      </c>
      <c r="O167" s="72"/>
      <c r="P167" s="213">
        <f t="shared" si="11"/>
        <v>0</v>
      </c>
      <c r="Q167" s="213">
        <v>0</v>
      </c>
      <c r="R167" s="213">
        <f t="shared" si="12"/>
        <v>0</v>
      </c>
      <c r="S167" s="213">
        <v>0</v>
      </c>
      <c r="T167" s="214">
        <f t="shared" si="13"/>
        <v>0</v>
      </c>
      <c r="U167" s="35"/>
      <c r="V167" s="35"/>
      <c r="W167" s="35"/>
      <c r="X167" s="35"/>
      <c r="Y167" s="35"/>
      <c r="Z167" s="35"/>
      <c r="AA167" s="35"/>
      <c r="AB167" s="35"/>
      <c r="AC167" s="35"/>
      <c r="AD167" s="35"/>
      <c r="AE167" s="35"/>
      <c r="AR167" s="215" t="s">
        <v>269</v>
      </c>
      <c r="AT167" s="215" t="s">
        <v>166</v>
      </c>
      <c r="AU167" s="215" t="s">
        <v>88</v>
      </c>
      <c r="AY167" s="18" t="s">
        <v>164</v>
      </c>
      <c r="BE167" s="216">
        <f t="shared" si="14"/>
        <v>0</v>
      </c>
      <c r="BF167" s="216">
        <f t="shared" si="15"/>
        <v>0</v>
      </c>
      <c r="BG167" s="216">
        <f t="shared" si="16"/>
        <v>0</v>
      </c>
      <c r="BH167" s="216">
        <f t="shared" si="17"/>
        <v>0</v>
      </c>
      <c r="BI167" s="216">
        <f t="shared" si="18"/>
        <v>0</v>
      </c>
      <c r="BJ167" s="18" t="s">
        <v>86</v>
      </c>
      <c r="BK167" s="216">
        <f t="shared" si="19"/>
        <v>0</v>
      </c>
      <c r="BL167" s="18" t="s">
        <v>269</v>
      </c>
      <c r="BM167" s="215" t="s">
        <v>2188</v>
      </c>
    </row>
    <row r="168" spans="1:65" s="2" customFormat="1" ht="24" customHeight="1">
      <c r="A168" s="35"/>
      <c r="B168" s="36"/>
      <c r="C168" s="204" t="s">
        <v>328</v>
      </c>
      <c r="D168" s="204" t="s">
        <v>166</v>
      </c>
      <c r="E168" s="205" t="s">
        <v>2189</v>
      </c>
      <c r="F168" s="206" t="s">
        <v>2190</v>
      </c>
      <c r="G168" s="207" t="s">
        <v>395</v>
      </c>
      <c r="H168" s="208">
        <v>1</v>
      </c>
      <c r="I168" s="209"/>
      <c r="J168" s="210">
        <f t="shared" si="10"/>
        <v>0</v>
      </c>
      <c r="K168" s="206" t="s">
        <v>170</v>
      </c>
      <c r="L168" s="40"/>
      <c r="M168" s="211" t="s">
        <v>1</v>
      </c>
      <c r="N168" s="212" t="s">
        <v>43</v>
      </c>
      <c r="O168" s="72"/>
      <c r="P168" s="213">
        <f t="shared" si="11"/>
        <v>0</v>
      </c>
      <c r="Q168" s="213">
        <v>0</v>
      </c>
      <c r="R168" s="213">
        <f t="shared" si="12"/>
        <v>0</v>
      </c>
      <c r="S168" s="213">
        <v>0</v>
      </c>
      <c r="T168" s="214">
        <f t="shared" si="13"/>
        <v>0</v>
      </c>
      <c r="U168" s="35"/>
      <c r="V168" s="35"/>
      <c r="W168" s="35"/>
      <c r="X168" s="35"/>
      <c r="Y168" s="35"/>
      <c r="Z168" s="35"/>
      <c r="AA168" s="35"/>
      <c r="AB168" s="35"/>
      <c r="AC168" s="35"/>
      <c r="AD168" s="35"/>
      <c r="AE168" s="35"/>
      <c r="AR168" s="215" t="s">
        <v>269</v>
      </c>
      <c r="AT168" s="215" t="s">
        <v>166</v>
      </c>
      <c r="AU168" s="215" t="s">
        <v>88</v>
      </c>
      <c r="AY168" s="18" t="s">
        <v>164</v>
      </c>
      <c r="BE168" s="216">
        <f t="shared" si="14"/>
        <v>0</v>
      </c>
      <c r="BF168" s="216">
        <f t="shared" si="15"/>
        <v>0</v>
      </c>
      <c r="BG168" s="216">
        <f t="shared" si="16"/>
        <v>0</v>
      </c>
      <c r="BH168" s="216">
        <f t="shared" si="17"/>
        <v>0</v>
      </c>
      <c r="BI168" s="216">
        <f t="shared" si="18"/>
        <v>0</v>
      </c>
      <c r="BJ168" s="18" t="s">
        <v>86</v>
      </c>
      <c r="BK168" s="216">
        <f t="shared" si="19"/>
        <v>0</v>
      </c>
      <c r="BL168" s="18" t="s">
        <v>269</v>
      </c>
      <c r="BM168" s="215" t="s">
        <v>2191</v>
      </c>
    </row>
    <row r="169" spans="1:65" s="2" customFormat="1" ht="60" customHeight="1">
      <c r="A169" s="35"/>
      <c r="B169" s="36"/>
      <c r="C169" s="265" t="s">
        <v>335</v>
      </c>
      <c r="D169" s="265" t="s">
        <v>420</v>
      </c>
      <c r="E169" s="266" t="s">
        <v>2192</v>
      </c>
      <c r="F169" s="267" t="s">
        <v>2193</v>
      </c>
      <c r="G169" s="268" t="s">
        <v>466</v>
      </c>
      <c r="H169" s="269">
        <v>1</v>
      </c>
      <c r="I169" s="270"/>
      <c r="J169" s="271">
        <f t="shared" si="10"/>
        <v>0</v>
      </c>
      <c r="K169" s="267" t="s">
        <v>467</v>
      </c>
      <c r="L169" s="272"/>
      <c r="M169" s="273" t="s">
        <v>1</v>
      </c>
      <c r="N169" s="274" t="s">
        <v>43</v>
      </c>
      <c r="O169" s="72"/>
      <c r="P169" s="213">
        <f t="shared" si="11"/>
        <v>0</v>
      </c>
      <c r="Q169" s="213">
        <v>0</v>
      </c>
      <c r="R169" s="213">
        <f t="shared" si="12"/>
        <v>0</v>
      </c>
      <c r="S169" s="213">
        <v>0</v>
      </c>
      <c r="T169" s="214">
        <f t="shared" si="13"/>
        <v>0</v>
      </c>
      <c r="U169" s="35"/>
      <c r="V169" s="35"/>
      <c r="W169" s="35"/>
      <c r="X169" s="35"/>
      <c r="Y169" s="35"/>
      <c r="Z169" s="35"/>
      <c r="AA169" s="35"/>
      <c r="AB169" s="35"/>
      <c r="AC169" s="35"/>
      <c r="AD169" s="35"/>
      <c r="AE169" s="35"/>
      <c r="AR169" s="215" t="s">
        <v>381</v>
      </c>
      <c r="AT169" s="215" t="s">
        <v>420</v>
      </c>
      <c r="AU169" s="215" t="s">
        <v>88</v>
      </c>
      <c r="AY169" s="18" t="s">
        <v>164</v>
      </c>
      <c r="BE169" s="216">
        <f t="shared" si="14"/>
        <v>0</v>
      </c>
      <c r="BF169" s="216">
        <f t="shared" si="15"/>
        <v>0</v>
      </c>
      <c r="BG169" s="216">
        <f t="shared" si="16"/>
        <v>0</v>
      </c>
      <c r="BH169" s="216">
        <f t="shared" si="17"/>
        <v>0</v>
      </c>
      <c r="BI169" s="216">
        <f t="shared" si="18"/>
        <v>0</v>
      </c>
      <c r="BJ169" s="18" t="s">
        <v>86</v>
      </c>
      <c r="BK169" s="216">
        <f t="shared" si="19"/>
        <v>0</v>
      </c>
      <c r="BL169" s="18" t="s">
        <v>269</v>
      </c>
      <c r="BM169" s="215" t="s">
        <v>2194</v>
      </c>
    </row>
    <row r="170" spans="1:65" s="2" customFormat="1" ht="16.5" customHeight="1">
      <c r="A170" s="35"/>
      <c r="B170" s="36"/>
      <c r="C170" s="204" t="s">
        <v>341</v>
      </c>
      <c r="D170" s="204" t="s">
        <v>166</v>
      </c>
      <c r="E170" s="205" t="s">
        <v>2195</v>
      </c>
      <c r="F170" s="206" t="s">
        <v>2196</v>
      </c>
      <c r="G170" s="207" t="s">
        <v>466</v>
      </c>
      <c r="H170" s="208">
        <v>1</v>
      </c>
      <c r="I170" s="209"/>
      <c r="J170" s="210">
        <f t="shared" si="10"/>
        <v>0</v>
      </c>
      <c r="K170" s="206" t="s">
        <v>467</v>
      </c>
      <c r="L170" s="40"/>
      <c r="M170" s="211" t="s">
        <v>1</v>
      </c>
      <c r="N170" s="212" t="s">
        <v>43</v>
      </c>
      <c r="O170" s="72"/>
      <c r="P170" s="213">
        <f t="shared" si="11"/>
        <v>0</v>
      </c>
      <c r="Q170" s="213">
        <v>0</v>
      </c>
      <c r="R170" s="213">
        <f t="shared" si="12"/>
        <v>0</v>
      </c>
      <c r="S170" s="213">
        <v>0</v>
      </c>
      <c r="T170" s="214">
        <f t="shared" si="13"/>
        <v>0</v>
      </c>
      <c r="U170" s="35"/>
      <c r="V170" s="35"/>
      <c r="W170" s="35"/>
      <c r="X170" s="35"/>
      <c r="Y170" s="35"/>
      <c r="Z170" s="35"/>
      <c r="AA170" s="35"/>
      <c r="AB170" s="35"/>
      <c r="AC170" s="35"/>
      <c r="AD170" s="35"/>
      <c r="AE170" s="35"/>
      <c r="AR170" s="215" t="s">
        <v>269</v>
      </c>
      <c r="AT170" s="215" t="s">
        <v>166</v>
      </c>
      <c r="AU170" s="215" t="s">
        <v>88</v>
      </c>
      <c r="AY170" s="18" t="s">
        <v>164</v>
      </c>
      <c r="BE170" s="216">
        <f t="shared" si="14"/>
        <v>0</v>
      </c>
      <c r="BF170" s="216">
        <f t="shared" si="15"/>
        <v>0</v>
      </c>
      <c r="BG170" s="216">
        <f t="shared" si="16"/>
        <v>0</v>
      </c>
      <c r="BH170" s="216">
        <f t="shared" si="17"/>
        <v>0</v>
      </c>
      <c r="BI170" s="216">
        <f t="shared" si="18"/>
        <v>0</v>
      </c>
      <c r="BJ170" s="18" t="s">
        <v>86</v>
      </c>
      <c r="BK170" s="216">
        <f t="shared" si="19"/>
        <v>0</v>
      </c>
      <c r="BL170" s="18" t="s">
        <v>269</v>
      </c>
      <c r="BM170" s="215" t="s">
        <v>2197</v>
      </c>
    </row>
    <row r="171" spans="1:65" s="2" customFormat="1" ht="24" customHeight="1">
      <c r="A171" s="35"/>
      <c r="B171" s="36"/>
      <c r="C171" s="204" t="s">
        <v>346</v>
      </c>
      <c r="D171" s="204" t="s">
        <v>166</v>
      </c>
      <c r="E171" s="205" t="s">
        <v>2198</v>
      </c>
      <c r="F171" s="206" t="s">
        <v>2199</v>
      </c>
      <c r="G171" s="207" t="s">
        <v>466</v>
      </c>
      <c r="H171" s="208">
        <v>1</v>
      </c>
      <c r="I171" s="209"/>
      <c r="J171" s="210">
        <f t="shared" si="10"/>
        <v>0</v>
      </c>
      <c r="K171" s="206" t="s">
        <v>467</v>
      </c>
      <c r="L171" s="40"/>
      <c r="M171" s="211" t="s">
        <v>1</v>
      </c>
      <c r="N171" s="212" t="s">
        <v>43</v>
      </c>
      <c r="O171" s="72"/>
      <c r="P171" s="213">
        <f t="shared" si="11"/>
        <v>0</v>
      </c>
      <c r="Q171" s="213">
        <v>0</v>
      </c>
      <c r="R171" s="213">
        <f t="shared" si="12"/>
        <v>0</v>
      </c>
      <c r="S171" s="213">
        <v>0</v>
      </c>
      <c r="T171" s="214">
        <f t="shared" si="13"/>
        <v>0</v>
      </c>
      <c r="U171" s="35"/>
      <c r="V171" s="35"/>
      <c r="W171" s="35"/>
      <c r="X171" s="35"/>
      <c r="Y171" s="35"/>
      <c r="Z171" s="35"/>
      <c r="AA171" s="35"/>
      <c r="AB171" s="35"/>
      <c r="AC171" s="35"/>
      <c r="AD171" s="35"/>
      <c r="AE171" s="35"/>
      <c r="AR171" s="215" t="s">
        <v>269</v>
      </c>
      <c r="AT171" s="215" t="s">
        <v>166</v>
      </c>
      <c r="AU171" s="215" t="s">
        <v>88</v>
      </c>
      <c r="AY171" s="18" t="s">
        <v>164</v>
      </c>
      <c r="BE171" s="216">
        <f t="shared" si="14"/>
        <v>0</v>
      </c>
      <c r="BF171" s="216">
        <f t="shared" si="15"/>
        <v>0</v>
      </c>
      <c r="BG171" s="216">
        <f t="shared" si="16"/>
        <v>0</v>
      </c>
      <c r="BH171" s="216">
        <f t="shared" si="17"/>
        <v>0</v>
      </c>
      <c r="BI171" s="216">
        <f t="shared" si="18"/>
        <v>0</v>
      </c>
      <c r="BJ171" s="18" t="s">
        <v>86</v>
      </c>
      <c r="BK171" s="216">
        <f t="shared" si="19"/>
        <v>0</v>
      </c>
      <c r="BL171" s="18" t="s">
        <v>269</v>
      </c>
      <c r="BM171" s="215" t="s">
        <v>2200</v>
      </c>
    </row>
    <row r="172" spans="1:65" s="2" customFormat="1" ht="16.5" customHeight="1">
      <c r="A172" s="35"/>
      <c r="B172" s="36"/>
      <c r="C172" s="204" t="s">
        <v>354</v>
      </c>
      <c r="D172" s="204" t="s">
        <v>166</v>
      </c>
      <c r="E172" s="205" t="s">
        <v>2201</v>
      </c>
      <c r="F172" s="206" t="s">
        <v>2202</v>
      </c>
      <c r="G172" s="207" t="s">
        <v>2203</v>
      </c>
      <c r="H172" s="208">
        <v>12</v>
      </c>
      <c r="I172" s="209"/>
      <c r="J172" s="210">
        <f t="shared" si="10"/>
        <v>0</v>
      </c>
      <c r="K172" s="206" t="s">
        <v>467</v>
      </c>
      <c r="L172" s="40"/>
      <c r="M172" s="211" t="s">
        <v>1</v>
      </c>
      <c r="N172" s="212" t="s">
        <v>43</v>
      </c>
      <c r="O172" s="72"/>
      <c r="P172" s="213">
        <f t="shared" si="11"/>
        <v>0</v>
      </c>
      <c r="Q172" s="213">
        <v>0</v>
      </c>
      <c r="R172" s="213">
        <f t="shared" si="12"/>
        <v>0</v>
      </c>
      <c r="S172" s="213">
        <v>0</v>
      </c>
      <c r="T172" s="214">
        <f t="shared" si="13"/>
        <v>0</v>
      </c>
      <c r="U172" s="35"/>
      <c r="V172" s="35"/>
      <c r="W172" s="35"/>
      <c r="X172" s="35"/>
      <c r="Y172" s="35"/>
      <c r="Z172" s="35"/>
      <c r="AA172" s="35"/>
      <c r="AB172" s="35"/>
      <c r="AC172" s="35"/>
      <c r="AD172" s="35"/>
      <c r="AE172" s="35"/>
      <c r="AR172" s="215" t="s">
        <v>269</v>
      </c>
      <c r="AT172" s="215" t="s">
        <v>166</v>
      </c>
      <c r="AU172" s="215" t="s">
        <v>88</v>
      </c>
      <c r="AY172" s="18" t="s">
        <v>164</v>
      </c>
      <c r="BE172" s="216">
        <f t="shared" si="14"/>
        <v>0</v>
      </c>
      <c r="BF172" s="216">
        <f t="shared" si="15"/>
        <v>0</v>
      </c>
      <c r="BG172" s="216">
        <f t="shared" si="16"/>
        <v>0</v>
      </c>
      <c r="BH172" s="216">
        <f t="shared" si="17"/>
        <v>0</v>
      </c>
      <c r="BI172" s="216">
        <f t="shared" si="18"/>
        <v>0</v>
      </c>
      <c r="BJ172" s="18" t="s">
        <v>86</v>
      </c>
      <c r="BK172" s="216">
        <f t="shared" si="19"/>
        <v>0</v>
      </c>
      <c r="BL172" s="18" t="s">
        <v>269</v>
      </c>
      <c r="BM172" s="215" t="s">
        <v>2204</v>
      </c>
    </row>
    <row r="173" spans="1:65" s="2" customFormat="1" ht="16.5" customHeight="1">
      <c r="A173" s="35"/>
      <c r="B173" s="36"/>
      <c r="C173" s="204" t="s">
        <v>363</v>
      </c>
      <c r="D173" s="204" t="s">
        <v>166</v>
      </c>
      <c r="E173" s="205" t="s">
        <v>2205</v>
      </c>
      <c r="F173" s="206" t="s">
        <v>2206</v>
      </c>
      <c r="G173" s="207" t="s">
        <v>466</v>
      </c>
      <c r="H173" s="208">
        <v>1</v>
      </c>
      <c r="I173" s="209"/>
      <c r="J173" s="210">
        <f t="shared" si="10"/>
        <v>0</v>
      </c>
      <c r="K173" s="206" t="s">
        <v>467</v>
      </c>
      <c r="L173" s="40"/>
      <c r="M173" s="211" t="s">
        <v>1</v>
      </c>
      <c r="N173" s="212" t="s">
        <v>43</v>
      </c>
      <c r="O173" s="72"/>
      <c r="P173" s="213">
        <f t="shared" si="11"/>
        <v>0</v>
      </c>
      <c r="Q173" s="213">
        <v>0</v>
      </c>
      <c r="R173" s="213">
        <f t="shared" si="12"/>
        <v>0</v>
      </c>
      <c r="S173" s="213">
        <v>0</v>
      </c>
      <c r="T173" s="214">
        <f t="shared" si="13"/>
        <v>0</v>
      </c>
      <c r="U173" s="35"/>
      <c r="V173" s="35"/>
      <c r="W173" s="35"/>
      <c r="X173" s="35"/>
      <c r="Y173" s="35"/>
      <c r="Z173" s="35"/>
      <c r="AA173" s="35"/>
      <c r="AB173" s="35"/>
      <c r="AC173" s="35"/>
      <c r="AD173" s="35"/>
      <c r="AE173" s="35"/>
      <c r="AR173" s="215" t="s">
        <v>269</v>
      </c>
      <c r="AT173" s="215" t="s">
        <v>166</v>
      </c>
      <c r="AU173" s="215" t="s">
        <v>88</v>
      </c>
      <c r="AY173" s="18" t="s">
        <v>164</v>
      </c>
      <c r="BE173" s="216">
        <f t="shared" si="14"/>
        <v>0</v>
      </c>
      <c r="BF173" s="216">
        <f t="shared" si="15"/>
        <v>0</v>
      </c>
      <c r="BG173" s="216">
        <f t="shared" si="16"/>
        <v>0</v>
      </c>
      <c r="BH173" s="216">
        <f t="shared" si="17"/>
        <v>0</v>
      </c>
      <c r="BI173" s="216">
        <f t="shared" si="18"/>
        <v>0</v>
      </c>
      <c r="BJ173" s="18" t="s">
        <v>86</v>
      </c>
      <c r="BK173" s="216">
        <f t="shared" si="19"/>
        <v>0</v>
      </c>
      <c r="BL173" s="18" t="s">
        <v>269</v>
      </c>
      <c r="BM173" s="215" t="s">
        <v>2207</v>
      </c>
    </row>
    <row r="174" spans="1:65" s="2" customFormat="1" ht="48" customHeight="1">
      <c r="A174" s="35"/>
      <c r="B174" s="36"/>
      <c r="C174" s="204" t="s">
        <v>370</v>
      </c>
      <c r="D174" s="204" t="s">
        <v>166</v>
      </c>
      <c r="E174" s="205" t="s">
        <v>2208</v>
      </c>
      <c r="F174" s="206" t="s">
        <v>2209</v>
      </c>
      <c r="G174" s="207" t="s">
        <v>243</v>
      </c>
      <c r="H174" s="208">
        <v>0.3</v>
      </c>
      <c r="I174" s="209"/>
      <c r="J174" s="210">
        <f t="shared" si="10"/>
        <v>0</v>
      </c>
      <c r="K174" s="206" t="s">
        <v>170</v>
      </c>
      <c r="L174" s="40"/>
      <c r="M174" s="211" t="s">
        <v>1</v>
      </c>
      <c r="N174" s="212" t="s">
        <v>43</v>
      </c>
      <c r="O174" s="72"/>
      <c r="P174" s="213">
        <f t="shared" si="11"/>
        <v>0</v>
      </c>
      <c r="Q174" s="213">
        <v>0</v>
      </c>
      <c r="R174" s="213">
        <f t="shared" si="12"/>
        <v>0</v>
      </c>
      <c r="S174" s="213">
        <v>0</v>
      </c>
      <c r="T174" s="214">
        <f t="shared" si="13"/>
        <v>0</v>
      </c>
      <c r="U174" s="35"/>
      <c r="V174" s="35"/>
      <c r="W174" s="35"/>
      <c r="X174" s="35"/>
      <c r="Y174" s="35"/>
      <c r="Z174" s="35"/>
      <c r="AA174" s="35"/>
      <c r="AB174" s="35"/>
      <c r="AC174" s="35"/>
      <c r="AD174" s="35"/>
      <c r="AE174" s="35"/>
      <c r="AR174" s="215" t="s">
        <v>269</v>
      </c>
      <c r="AT174" s="215" t="s">
        <v>166</v>
      </c>
      <c r="AU174" s="215" t="s">
        <v>88</v>
      </c>
      <c r="AY174" s="18" t="s">
        <v>164</v>
      </c>
      <c r="BE174" s="216">
        <f t="shared" si="14"/>
        <v>0</v>
      </c>
      <c r="BF174" s="216">
        <f t="shared" si="15"/>
        <v>0</v>
      </c>
      <c r="BG174" s="216">
        <f t="shared" si="16"/>
        <v>0</v>
      </c>
      <c r="BH174" s="216">
        <f t="shared" si="17"/>
        <v>0</v>
      </c>
      <c r="BI174" s="216">
        <f t="shared" si="18"/>
        <v>0</v>
      </c>
      <c r="BJ174" s="18" t="s">
        <v>86</v>
      </c>
      <c r="BK174" s="216">
        <f t="shared" si="19"/>
        <v>0</v>
      </c>
      <c r="BL174" s="18" t="s">
        <v>269</v>
      </c>
      <c r="BM174" s="215" t="s">
        <v>2210</v>
      </c>
    </row>
    <row r="175" spans="1:65" s="2" customFormat="1" ht="48" customHeight="1">
      <c r="A175" s="35"/>
      <c r="B175" s="36"/>
      <c r="C175" s="204" t="s">
        <v>381</v>
      </c>
      <c r="D175" s="204" t="s">
        <v>166</v>
      </c>
      <c r="E175" s="205" t="s">
        <v>2211</v>
      </c>
      <c r="F175" s="206" t="s">
        <v>2212</v>
      </c>
      <c r="G175" s="207" t="s">
        <v>243</v>
      </c>
      <c r="H175" s="208">
        <v>0.3</v>
      </c>
      <c r="I175" s="209"/>
      <c r="J175" s="210">
        <f t="shared" si="10"/>
        <v>0</v>
      </c>
      <c r="K175" s="206" t="s">
        <v>170</v>
      </c>
      <c r="L175" s="40"/>
      <c r="M175" s="286" t="s">
        <v>1</v>
      </c>
      <c r="N175" s="287" t="s">
        <v>43</v>
      </c>
      <c r="O175" s="280"/>
      <c r="P175" s="288">
        <f t="shared" si="11"/>
        <v>0</v>
      </c>
      <c r="Q175" s="288">
        <v>0</v>
      </c>
      <c r="R175" s="288">
        <f t="shared" si="12"/>
        <v>0</v>
      </c>
      <c r="S175" s="288">
        <v>0</v>
      </c>
      <c r="T175" s="289">
        <f t="shared" si="13"/>
        <v>0</v>
      </c>
      <c r="U175" s="35"/>
      <c r="V175" s="35"/>
      <c r="W175" s="35"/>
      <c r="X175" s="35"/>
      <c r="Y175" s="35"/>
      <c r="Z175" s="35"/>
      <c r="AA175" s="35"/>
      <c r="AB175" s="35"/>
      <c r="AC175" s="35"/>
      <c r="AD175" s="35"/>
      <c r="AE175" s="35"/>
      <c r="AR175" s="215" t="s">
        <v>269</v>
      </c>
      <c r="AT175" s="215" t="s">
        <v>166</v>
      </c>
      <c r="AU175" s="215" t="s">
        <v>88</v>
      </c>
      <c r="AY175" s="18" t="s">
        <v>164</v>
      </c>
      <c r="BE175" s="216">
        <f t="shared" si="14"/>
        <v>0</v>
      </c>
      <c r="BF175" s="216">
        <f t="shared" si="15"/>
        <v>0</v>
      </c>
      <c r="BG175" s="216">
        <f t="shared" si="16"/>
        <v>0</v>
      </c>
      <c r="BH175" s="216">
        <f t="shared" si="17"/>
        <v>0</v>
      </c>
      <c r="BI175" s="216">
        <f t="shared" si="18"/>
        <v>0</v>
      </c>
      <c r="BJ175" s="18" t="s">
        <v>86</v>
      </c>
      <c r="BK175" s="216">
        <f t="shared" si="19"/>
        <v>0</v>
      </c>
      <c r="BL175" s="18" t="s">
        <v>269</v>
      </c>
      <c r="BM175" s="215" t="s">
        <v>2213</v>
      </c>
    </row>
    <row r="176" spans="1:65" s="2" customFormat="1" ht="6.95" customHeight="1">
      <c r="A176" s="35"/>
      <c r="B176" s="55"/>
      <c r="C176" s="56"/>
      <c r="D176" s="56"/>
      <c r="E176" s="56"/>
      <c r="F176" s="56"/>
      <c r="G176" s="56"/>
      <c r="H176" s="56"/>
      <c r="I176" s="153"/>
      <c r="J176" s="56"/>
      <c r="K176" s="56"/>
      <c r="L176" s="40"/>
      <c r="M176" s="35"/>
      <c r="O176" s="35"/>
      <c r="P176" s="35"/>
      <c r="Q176" s="35"/>
      <c r="R176" s="35"/>
      <c r="S176" s="35"/>
      <c r="T176" s="35"/>
      <c r="U176" s="35"/>
      <c r="V176" s="35"/>
      <c r="W176" s="35"/>
      <c r="X176" s="35"/>
      <c r="Y176" s="35"/>
      <c r="Z176" s="35"/>
      <c r="AA176" s="35"/>
      <c r="AB176" s="35"/>
      <c r="AC176" s="35"/>
      <c r="AD176" s="35"/>
      <c r="AE176" s="35"/>
    </row>
  </sheetData>
  <sheetProtection algorithmName="SHA-512" hashValue="shFoYTpkbt+OQWT3oVV4IzsOv0pYjbTe48BfRfpJBhVFeMYM3qEKwYRSGnfqM+KcBkEF7OmWL/DMynigW2/L4Q==" saltValue="F43I401algTWH6e83w0rHyc6c+nGYIyUB2ygWYRitIh96bf1mzAeLPccAu4iZoPFcaZCpfGXNaMJ6u9mGXvc1g==" spinCount="100000" sheet="1" objects="1" scenarios="1" formatColumns="0" formatRows="0" autoFilter="0"/>
  <autoFilter ref="C118:K175"/>
  <mergeCells count="9">
    <mergeCell ref="E87:H87"/>
    <mergeCell ref="E109:H109"/>
    <mergeCell ref="E111:H11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42"/>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100</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2214</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ROUND(J121,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ROUND((SUM(BE121:BE241)),  2)</f>
        <v>0</v>
      </c>
      <c r="G33" s="35"/>
      <c r="H33" s="35"/>
      <c r="I33" s="132">
        <v>0.21</v>
      </c>
      <c r="J33" s="131">
        <f>ROUND(((SUM(BE121:BE241))*I33),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ROUND((SUM(BF121:BF241)),  2)</f>
        <v>0</v>
      </c>
      <c r="G34" s="35"/>
      <c r="H34" s="35"/>
      <c r="I34" s="132">
        <v>0.15</v>
      </c>
      <c r="J34" s="131">
        <f>ROUND(((SUM(BF121:BF241))*I34),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ROUND((SUM(BG121:BG241)),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ROUND((SUM(BH121:BH241)),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ROUND((SUM(BI121:BI241)),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SIP - Silnoproud</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J121</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127</v>
      </c>
      <c r="E97" s="165"/>
      <c r="F97" s="165"/>
      <c r="G97" s="165"/>
      <c r="H97" s="165"/>
      <c r="I97" s="166"/>
      <c r="J97" s="167">
        <f>J122</f>
        <v>0</v>
      </c>
      <c r="K97" s="163"/>
      <c r="L97" s="168"/>
    </row>
    <row r="98" spans="1:31" s="10" customFormat="1" ht="19.899999999999999" customHeight="1">
      <c r="B98" s="169"/>
      <c r="C98" s="170"/>
      <c r="D98" s="171" t="s">
        <v>133</v>
      </c>
      <c r="E98" s="172"/>
      <c r="F98" s="172"/>
      <c r="G98" s="172"/>
      <c r="H98" s="172"/>
      <c r="I98" s="173"/>
      <c r="J98" s="174">
        <f>J123</f>
        <v>0</v>
      </c>
      <c r="K98" s="170"/>
      <c r="L98" s="175"/>
    </row>
    <row r="99" spans="1:31" s="10" customFormat="1" ht="19.899999999999999" customHeight="1">
      <c r="B99" s="169"/>
      <c r="C99" s="170"/>
      <c r="D99" s="171" t="s">
        <v>2215</v>
      </c>
      <c r="E99" s="172"/>
      <c r="F99" s="172"/>
      <c r="G99" s="172"/>
      <c r="H99" s="172"/>
      <c r="I99" s="173"/>
      <c r="J99" s="174">
        <f>J131</f>
        <v>0</v>
      </c>
      <c r="K99" s="170"/>
      <c r="L99" s="175"/>
    </row>
    <row r="100" spans="1:31" s="9" customFormat="1" ht="24.95" customHeight="1">
      <c r="B100" s="162"/>
      <c r="C100" s="163"/>
      <c r="D100" s="164" t="s">
        <v>135</v>
      </c>
      <c r="E100" s="165"/>
      <c r="F100" s="165"/>
      <c r="G100" s="165"/>
      <c r="H100" s="165"/>
      <c r="I100" s="166"/>
      <c r="J100" s="167">
        <f>J139</f>
        <v>0</v>
      </c>
      <c r="K100" s="163"/>
      <c r="L100" s="168"/>
    </row>
    <row r="101" spans="1:31" s="10" customFormat="1" ht="19.899999999999999" customHeight="1">
      <c r="B101" s="169"/>
      <c r="C101" s="170"/>
      <c r="D101" s="171" t="s">
        <v>139</v>
      </c>
      <c r="E101" s="172"/>
      <c r="F101" s="172"/>
      <c r="G101" s="172"/>
      <c r="H101" s="172"/>
      <c r="I101" s="173"/>
      <c r="J101" s="174">
        <f>J140</f>
        <v>0</v>
      </c>
      <c r="K101" s="170"/>
      <c r="L101" s="175"/>
    </row>
    <row r="102" spans="1:31" s="2" customFormat="1" ht="21.75" customHeight="1">
      <c r="A102" s="35"/>
      <c r="B102" s="36"/>
      <c r="C102" s="37"/>
      <c r="D102" s="37"/>
      <c r="E102" s="37"/>
      <c r="F102" s="37"/>
      <c r="G102" s="37"/>
      <c r="H102" s="37"/>
      <c r="I102" s="116"/>
      <c r="J102" s="37"/>
      <c r="K102" s="37"/>
      <c r="L102" s="52"/>
      <c r="S102" s="35"/>
      <c r="T102" s="35"/>
      <c r="U102" s="35"/>
      <c r="V102" s="35"/>
      <c r="W102" s="35"/>
      <c r="X102" s="35"/>
      <c r="Y102" s="35"/>
      <c r="Z102" s="35"/>
      <c r="AA102" s="35"/>
      <c r="AB102" s="35"/>
      <c r="AC102" s="35"/>
      <c r="AD102" s="35"/>
      <c r="AE102" s="35"/>
    </row>
    <row r="103" spans="1:31" s="2" customFormat="1" ht="6.95" customHeight="1">
      <c r="A103" s="35"/>
      <c r="B103" s="55"/>
      <c r="C103" s="56"/>
      <c r="D103" s="56"/>
      <c r="E103" s="56"/>
      <c r="F103" s="56"/>
      <c r="G103" s="56"/>
      <c r="H103" s="56"/>
      <c r="I103" s="153"/>
      <c r="J103" s="56"/>
      <c r="K103" s="56"/>
      <c r="L103" s="52"/>
      <c r="S103" s="35"/>
      <c r="T103" s="35"/>
      <c r="U103" s="35"/>
      <c r="V103" s="35"/>
      <c r="W103" s="35"/>
      <c r="X103" s="35"/>
      <c r="Y103" s="35"/>
      <c r="Z103" s="35"/>
      <c r="AA103" s="35"/>
      <c r="AB103" s="35"/>
      <c r="AC103" s="35"/>
      <c r="AD103" s="35"/>
      <c r="AE103" s="35"/>
    </row>
    <row r="107" spans="1:31" s="2" customFormat="1" ht="6.95" customHeight="1">
      <c r="A107" s="35"/>
      <c r="B107" s="57"/>
      <c r="C107" s="58"/>
      <c r="D107" s="58"/>
      <c r="E107" s="58"/>
      <c r="F107" s="58"/>
      <c r="G107" s="58"/>
      <c r="H107" s="58"/>
      <c r="I107" s="156"/>
      <c r="J107" s="58"/>
      <c r="K107" s="58"/>
      <c r="L107" s="52"/>
      <c r="S107" s="35"/>
      <c r="T107" s="35"/>
      <c r="U107" s="35"/>
      <c r="V107" s="35"/>
      <c r="W107" s="35"/>
      <c r="X107" s="35"/>
      <c r="Y107" s="35"/>
      <c r="Z107" s="35"/>
      <c r="AA107" s="35"/>
      <c r="AB107" s="35"/>
      <c r="AC107" s="35"/>
      <c r="AD107" s="35"/>
      <c r="AE107" s="35"/>
    </row>
    <row r="108" spans="1:31" s="2" customFormat="1" ht="24.95" customHeight="1">
      <c r="A108" s="35"/>
      <c r="B108" s="36"/>
      <c r="C108" s="24" t="s">
        <v>149</v>
      </c>
      <c r="D108" s="37"/>
      <c r="E108" s="37"/>
      <c r="F108" s="37"/>
      <c r="G108" s="37"/>
      <c r="H108" s="37"/>
      <c r="I108" s="116"/>
      <c r="J108" s="37"/>
      <c r="K108" s="37"/>
      <c r="L108" s="52"/>
      <c r="S108" s="35"/>
      <c r="T108" s="35"/>
      <c r="U108" s="35"/>
      <c r="V108" s="35"/>
      <c r="W108" s="35"/>
      <c r="X108" s="35"/>
      <c r="Y108" s="35"/>
      <c r="Z108" s="35"/>
      <c r="AA108" s="35"/>
      <c r="AB108" s="35"/>
      <c r="AC108" s="35"/>
      <c r="AD108" s="35"/>
      <c r="AE108" s="35"/>
    </row>
    <row r="109" spans="1:31" s="2" customFormat="1" ht="6.95" customHeight="1">
      <c r="A109" s="35"/>
      <c r="B109" s="36"/>
      <c r="C109" s="37"/>
      <c r="D109" s="37"/>
      <c r="E109" s="37"/>
      <c r="F109" s="37"/>
      <c r="G109" s="37"/>
      <c r="H109" s="37"/>
      <c r="I109" s="116"/>
      <c r="J109" s="37"/>
      <c r="K109" s="37"/>
      <c r="L109" s="52"/>
      <c r="S109" s="35"/>
      <c r="T109" s="35"/>
      <c r="U109" s="35"/>
      <c r="V109" s="35"/>
      <c r="W109" s="35"/>
      <c r="X109" s="35"/>
      <c r="Y109" s="35"/>
      <c r="Z109" s="35"/>
      <c r="AA109" s="35"/>
      <c r="AB109" s="35"/>
      <c r="AC109" s="35"/>
      <c r="AD109" s="35"/>
      <c r="AE109" s="35"/>
    </row>
    <row r="110" spans="1:31" s="2" customFormat="1" ht="12" customHeight="1">
      <c r="A110" s="35"/>
      <c r="B110" s="36"/>
      <c r="C110" s="30" t="s">
        <v>16</v>
      </c>
      <c r="D110" s="37"/>
      <c r="E110" s="37"/>
      <c r="F110" s="37"/>
      <c r="G110" s="37"/>
      <c r="H110" s="37"/>
      <c r="I110" s="116"/>
      <c r="J110" s="37"/>
      <c r="K110" s="37"/>
      <c r="L110" s="52"/>
      <c r="S110" s="35"/>
      <c r="T110" s="35"/>
      <c r="U110" s="35"/>
      <c r="V110" s="35"/>
      <c r="W110" s="35"/>
      <c r="X110" s="35"/>
      <c r="Y110" s="35"/>
      <c r="Z110" s="35"/>
      <c r="AA110" s="35"/>
      <c r="AB110" s="35"/>
      <c r="AC110" s="35"/>
      <c r="AD110" s="35"/>
      <c r="AE110" s="35"/>
    </row>
    <row r="111" spans="1:31" s="2" customFormat="1" ht="25.5" customHeight="1">
      <c r="A111" s="35"/>
      <c r="B111" s="36"/>
      <c r="C111" s="37"/>
      <c r="D111" s="37"/>
      <c r="E111" s="338" t="str">
        <f>E7</f>
        <v>Výstavba veř.soc. zařízení nap.č.st. 856/7 vč. přípojek na p.p.č. 5327/1 a 1538/3, Klínovec, k.ú. Jáchymov</v>
      </c>
      <c r="F111" s="339"/>
      <c r="G111" s="339"/>
      <c r="H111" s="339"/>
      <c r="I111" s="116"/>
      <c r="J111" s="37"/>
      <c r="K111" s="37"/>
      <c r="L111" s="52"/>
      <c r="S111" s="35"/>
      <c r="T111" s="35"/>
      <c r="U111" s="35"/>
      <c r="V111" s="35"/>
      <c r="W111" s="35"/>
      <c r="X111" s="35"/>
      <c r="Y111" s="35"/>
      <c r="Z111" s="35"/>
      <c r="AA111" s="35"/>
      <c r="AB111" s="35"/>
      <c r="AC111" s="35"/>
      <c r="AD111" s="35"/>
      <c r="AE111" s="35"/>
    </row>
    <row r="112" spans="1:31" s="2" customFormat="1" ht="12" customHeight="1">
      <c r="A112" s="35"/>
      <c r="B112" s="36"/>
      <c r="C112" s="30" t="s">
        <v>120</v>
      </c>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16.5" customHeight="1">
      <c r="A113" s="35"/>
      <c r="B113" s="36"/>
      <c r="C113" s="37"/>
      <c r="D113" s="37"/>
      <c r="E113" s="310" t="str">
        <f>E9</f>
        <v>SIP - Silnoproud</v>
      </c>
      <c r="F113" s="340"/>
      <c r="G113" s="340"/>
      <c r="H113" s="340"/>
      <c r="I113" s="116"/>
      <c r="J113" s="37"/>
      <c r="K113" s="37"/>
      <c r="L113" s="52"/>
      <c r="S113" s="35"/>
      <c r="T113" s="35"/>
      <c r="U113" s="35"/>
      <c r="V113" s="35"/>
      <c r="W113" s="35"/>
      <c r="X113" s="35"/>
      <c r="Y113" s="35"/>
      <c r="Z113" s="35"/>
      <c r="AA113" s="35"/>
      <c r="AB113" s="35"/>
      <c r="AC113" s="35"/>
      <c r="AD113" s="35"/>
      <c r="AE113" s="35"/>
    </row>
    <row r="114" spans="1:65" s="2" customFormat="1" ht="6.95" customHeight="1">
      <c r="A114" s="35"/>
      <c r="B114" s="36"/>
      <c r="C114" s="37"/>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12" customHeight="1">
      <c r="A115" s="35"/>
      <c r="B115" s="36"/>
      <c r="C115" s="30" t="s">
        <v>20</v>
      </c>
      <c r="D115" s="37"/>
      <c r="E115" s="37"/>
      <c r="F115" s="28" t="str">
        <f>F12</f>
        <v>Klínovec</v>
      </c>
      <c r="G115" s="37"/>
      <c r="H115" s="37"/>
      <c r="I115" s="118" t="s">
        <v>22</v>
      </c>
      <c r="J115" s="67" t="str">
        <f>IF(J12="","",J12)</f>
        <v>25. 11. 2019</v>
      </c>
      <c r="K115" s="37"/>
      <c r="L115" s="52"/>
      <c r="S115" s="35"/>
      <c r="T115" s="35"/>
      <c r="U115" s="35"/>
      <c r="V115" s="35"/>
      <c r="W115" s="35"/>
      <c r="X115" s="35"/>
      <c r="Y115" s="35"/>
      <c r="Z115" s="35"/>
      <c r="AA115" s="35"/>
      <c r="AB115" s="35"/>
      <c r="AC115" s="35"/>
      <c r="AD115" s="35"/>
      <c r="AE115" s="35"/>
    </row>
    <row r="116" spans="1:65" s="2" customFormat="1" ht="6.95" customHeight="1">
      <c r="A116" s="35"/>
      <c r="B116" s="36"/>
      <c r="C116" s="37"/>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2" customFormat="1" ht="27.95" customHeight="1">
      <c r="A117" s="35"/>
      <c r="B117" s="36"/>
      <c r="C117" s="30" t="s">
        <v>24</v>
      </c>
      <c r="D117" s="37"/>
      <c r="E117" s="37"/>
      <c r="F117" s="28" t="str">
        <f>E15</f>
        <v>Město Boží Dar</v>
      </c>
      <c r="G117" s="37"/>
      <c r="H117" s="37"/>
      <c r="I117" s="118" t="s">
        <v>30</v>
      </c>
      <c r="J117" s="33" t="str">
        <f>E21</f>
        <v>Jurica a.s. - Ateliér Sokolov</v>
      </c>
      <c r="K117" s="37"/>
      <c r="L117" s="52"/>
      <c r="S117" s="35"/>
      <c r="T117" s="35"/>
      <c r="U117" s="35"/>
      <c r="V117" s="35"/>
      <c r="W117" s="35"/>
      <c r="X117" s="35"/>
      <c r="Y117" s="35"/>
      <c r="Z117" s="35"/>
      <c r="AA117" s="35"/>
      <c r="AB117" s="35"/>
      <c r="AC117" s="35"/>
      <c r="AD117" s="35"/>
      <c r="AE117" s="35"/>
    </row>
    <row r="118" spans="1:65" s="2" customFormat="1" ht="15.2" customHeight="1">
      <c r="A118" s="35"/>
      <c r="B118" s="36"/>
      <c r="C118" s="30" t="s">
        <v>28</v>
      </c>
      <c r="D118" s="37"/>
      <c r="E118" s="37"/>
      <c r="F118" s="28" t="str">
        <f>IF(E18="","",E18)</f>
        <v>Vyplň údaj</v>
      </c>
      <c r="G118" s="37"/>
      <c r="H118" s="37"/>
      <c r="I118" s="118" t="s">
        <v>34</v>
      </c>
      <c r="J118" s="33" t="str">
        <f>E24</f>
        <v>Eva Marková</v>
      </c>
      <c r="K118" s="37"/>
      <c r="L118" s="52"/>
      <c r="S118" s="35"/>
      <c r="T118" s="35"/>
      <c r="U118" s="35"/>
      <c r="V118" s="35"/>
      <c r="W118" s="35"/>
      <c r="X118" s="35"/>
      <c r="Y118" s="35"/>
      <c r="Z118" s="35"/>
      <c r="AA118" s="35"/>
      <c r="AB118" s="35"/>
      <c r="AC118" s="35"/>
      <c r="AD118" s="35"/>
      <c r="AE118" s="35"/>
    </row>
    <row r="119" spans="1:65" s="2" customFormat="1" ht="10.35" customHeight="1">
      <c r="A119" s="35"/>
      <c r="B119" s="36"/>
      <c r="C119" s="37"/>
      <c r="D119" s="37"/>
      <c r="E119" s="37"/>
      <c r="F119" s="37"/>
      <c r="G119" s="37"/>
      <c r="H119" s="37"/>
      <c r="I119" s="116"/>
      <c r="J119" s="37"/>
      <c r="K119" s="37"/>
      <c r="L119" s="52"/>
      <c r="S119" s="35"/>
      <c r="T119" s="35"/>
      <c r="U119" s="35"/>
      <c r="V119" s="35"/>
      <c r="W119" s="35"/>
      <c r="X119" s="35"/>
      <c r="Y119" s="35"/>
      <c r="Z119" s="35"/>
      <c r="AA119" s="35"/>
      <c r="AB119" s="35"/>
      <c r="AC119" s="35"/>
      <c r="AD119" s="35"/>
      <c r="AE119" s="35"/>
    </row>
    <row r="120" spans="1:65" s="11" customFormat="1" ht="29.25" customHeight="1">
      <c r="A120" s="176"/>
      <c r="B120" s="177"/>
      <c r="C120" s="178" t="s">
        <v>150</v>
      </c>
      <c r="D120" s="179" t="s">
        <v>63</v>
      </c>
      <c r="E120" s="179" t="s">
        <v>59</v>
      </c>
      <c r="F120" s="179" t="s">
        <v>60</v>
      </c>
      <c r="G120" s="179" t="s">
        <v>151</v>
      </c>
      <c r="H120" s="179" t="s">
        <v>152</v>
      </c>
      <c r="I120" s="180" t="s">
        <v>153</v>
      </c>
      <c r="J120" s="179" t="s">
        <v>124</v>
      </c>
      <c r="K120" s="181" t="s">
        <v>154</v>
      </c>
      <c r="L120" s="182"/>
      <c r="M120" s="76" t="s">
        <v>1</v>
      </c>
      <c r="N120" s="77" t="s">
        <v>42</v>
      </c>
      <c r="O120" s="77" t="s">
        <v>155</v>
      </c>
      <c r="P120" s="77" t="s">
        <v>156</v>
      </c>
      <c r="Q120" s="77" t="s">
        <v>157</v>
      </c>
      <c r="R120" s="77" t="s">
        <v>158</v>
      </c>
      <c r="S120" s="77" t="s">
        <v>159</v>
      </c>
      <c r="T120" s="78" t="s">
        <v>160</v>
      </c>
      <c r="U120" s="176"/>
      <c r="V120" s="176"/>
      <c r="W120" s="176"/>
      <c r="X120" s="176"/>
      <c r="Y120" s="176"/>
      <c r="Z120" s="176"/>
      <c r="AA120" s="176"/>
      <c r="AB120" s="176"/>
      <c r="AC120" s="176"/>
      <c r="AD120" s="176"/>
      <c r="AE120" s="176"/>
    </row>
    <row r="121" spans="1:65" s="2" customFormat="1" ht="22.9" customHeight="1">
      <c r="A121" s="35"/>
      <c r="B121" s="36"/>
      <c r="C121" s="83" t="s">
        <v>161</v>
      </c>
      <c r="D121" s="37"/>
      <c r="E121" s="37"/>
      <c r="F121" s="37"/>
      <c r="G121" s="37"/>
      <c r="H121" s="37"/>
      <c r="I121" s="116"/>
      <c r="J121" s="183">
        <f>BK121</f>
        <v>0</v>
      </c>
      <c r="K121" s="37"/>
      <c r="L121" s="40"/>
      <c r="M121" s="79"/>
      <c r="N121" s="184"/>
      <c r="O121" s="80"/>
      <c r="P121" s="185">
        <f>P122+P139</f>
        <v>0</v>
      </c>
      <c r="Q121" s="80"/>
      <c r="R121" s="185">
        <f>R122+R139</f>
        <v>9.9779999999999994E-2</v>
      </c>
      <c r="S121" s="80"/>
      <c r="T121" s="186">
        <f>T122+T139</f>
        <v>1.6749999999999998</v>
      </c>
      <c r="U121" s="35"/>
      <c r="V121" s="35"/>
      <c r="W121" s="35"/>
      <c r="X121" s="35"/>
      <c r="Y121" s="35"/>
      <c r="Z121" s="35"/>
      <c r="AA121" s="35"/>
      <c r="AB121" s="35"/>
      <c r="AC121" s="35"/>
      <c r="AD121" s="35"/>
      <c r="AE121" s="35"/>
      <c r="AT121" s="18" t="s">
        <v>77</v>
      </c>
      <c r="AU121" s="18" t="s">
        <v>126</v>
      </c>
      <c r="BK121" s="187">
        <f>BK122+BK139</f>
        <v>0</v>
      </c>
    </row>
    <row r="122" spans="1:65" s="12" customFormat="1" ht="25.9" customHeight="1">
      <c r="B122" s="188"/>
      <c r="C122" s="189"/>
      <c r="D122" s="190" t="s">
        <v>77</v>
      </c>
      <c r="E122" s="191" t="s">
        <v>162</v>
      </c>
      <c r="F122" s="191" t="s">
        <v>163</v>
      </c>
      <c r="G122" s="189"/>
      <c r="H122" s="189"/>
      <c r="I122" s="192"/>
      <c r="J122" s="193">
        <f>BK122</f>
        <v>0</v>
      </c>
      <c r="K122" s="189"/>
      <c r="L122" s="194"/>
      <c r="M122" s="195"/>
      <c r="N122" s="196"/>
      <c r="O122" s="196"/>
      <c r="P122" s="197">
        <f>P123+P131</f>
        <v>0</v>
      </c>
      <c r="Q122" s="196"/>
      <c r="R122" s="197">
        <f>R123+R131</f>
        <v>0</v>
      </c>
      <c r="S122" s="196"/>
      <c r="T122" s="198">
        <f>T123+T131</f>
        <v>1.6749999999999998</v>
      </c>
      <c r="AR122" s="199" t="s">
        <v>86</v>
      </c>
      <c r="AT122" s="200" t="s">
        <v>77</v>
      </c>
      <c r="AU122" s="200" t="s">
        <v>78</v>
      </c>
      <c r="AY122" s="199" t="s">
        <v>164</v>
      </c>
      <c r="BK122" s="201">
        <f>BK123+BK131</f>
        <v>0</v>
      </c>
    </row>
    <row r="123" spans="1:65" s="12" customFormat="1" ht="22.9" customHeight="1">
      <c r="B123" s="188"/>
      <c r="C123" s="189"/>
      <c r="D123" s="190" t="s">
        <v>77</v>
      </c>
      <c r="E123" s="202" t="s">
        <v>220</v>
      </c>
      <c r="F123" s="202" t="s">
        <v>594</v>
      </c>
      <c r="G123" s="189"/>
      <c r="H123" s="189"/>
      <c r="I123" s="192"/>
      <c r="J123" s="203">
        <f>BK123</f>
        <v>0</v>
      </c>
      <c r="K123" s="189"/>
      <c r="L123" s="194"/>
      <c r="M123" s="195"/>
      <c r="N123" s="196"/>
      <c r="O123" s="196"/>
      <c r="P123" s="197">
        <f>SUM(P124:P130)</f>
        <v>0</v>
      </c>
      <c r="Q123" s="196"/>
      <c r="R123" s="197">
        <f>SUM(R124:R130)</f>
        <v>0</v>
      </c>
      <c r="S123" s="196"/>
      <c r="T123" s="198">
        <f>SUM(T124:T130)</f>
        <v>1.6749999999999998</v>
      </c>
      <c r="AR123" s="199" t="s">
        <v>86</v>
      </c>
      <c r="AT123" s="200" t="s">
        <v>77</v>
      </c>
      <c r="AU123" s="200" t="s">
        <v>86</v>
      </c>
      <c r="AY123" s="199" t="s">
        <v>164</v>
      </c>
      <c r="BK123" s="201">
        <f>SUM(BK124:BK130)</f>
        <v>0</v>
      </c>
    </row>
    <row r="124" spans="1:65" s="2" customFormat="1" ht="48" customHeight="1">
      <c r="A124" s="35"/>
      <c r="B124" s="36"/>
      <c r="C124" s="204" t="s">
        <v>86</v>
      </c>
      <c r="D124" s="204" t="s">
        <v>166</v>
      </c>
      <c r="E124" s="205" t="s">
        <v>2216</v>
      </c>
      <c r="F124" s="206" t="s">
        <v>2217</v>
      </c>
      <c r="G124" s="207" t="s">
        <v>395</v>
      </c>
      <c r="H124" s="208">
        <v>5</v>
      </c>
      <c r="I124" s="209"/>
      <c r="J124" s="210">
        <f>ROUND(I124*H124,2)</f>
        <v>0</v>
      </c>
      <c r="K124" s="206" t="s">
        <v>170</v>
      </c>
      <c r="L124" s="40"/>
      <c r="M124" s="211" t="s">
        <v>1</v>
      </c>
      <c r="N124" s="212" t="s">
        <v>43</v>
      </c>
      <c r="O124" s="72"/>
      <c r="P124" s="213">
        <f>O124*H124</f>
        <v>0</v>
      </c>
      <c r="Q124" s="213">
        <v>0</v>
      </c>
      <c r="R124" s="213">
        <f>Q124*H124</f>
        <v>0</v>
      </c>
      <c r="S124" s="213">
        <v>0.20699999999999999</v>
      </c>
      <c r="T124" s="214">
        <f>S124*H124</f>
        <v>1.0349999999999999</v>
      </c>
      <c r="U124" s="35"/>
      <c r="V124" s="35"/>
      <c r="W124" s="35"/>
      <c r="X124" s="35"/>
      <c r="Y124" s="35"/>
      <c r="Z124" s="35"/>
      <c r="AA124" s="35"/>
      <c r="AB124" s="35"/>
      <c r="AC124" s="35"/>
      <c r="AD124" s="35"/>
      <c r="AE124" s="35"/>
      <c r="AR124" s="215" t="s">
        <v>171</v>
      </c>
      <c r="AT124" s="215" t="s">
        <v>166</v>
      </c>
      <c r="AU124" s="215" t="s">
        <v>88</v>
      </c>
      <c r="AY124" s="18" t="s">
        <v>164</v>
      </c>
      <c r="BE124" s="216">
        <f>IF(N124="základní",J124,0)</f>
        <v>0</v>
      </c>
      <c r="BF124" s="216">
        <f>IF(N124="snížená",J124,0)</f>
        <v>0</v>
      </c>
      <c r="BG124" s="216">
        <f>IF(N124="zákl. přenesená",J124,0)</f>
        <v>0</v>
      </c>
      <c r="BH124" s="216">
        <f>IF(N124="sníž. přenesená",J124,0)</f>
        <v>0</v>
      </c>
      <c r="BI124" s="216">
        <f>IF(N124="nulová",J124,0)</f>
        <v>0</v>
      </c>
      <c r="BJ124" s="18" t="s">
        <v>86</v>
      </c>
      <c r="BK124" s="216">
        <f>ROUND(I124*H124,2)</f>
        <v>0</v>
      </c>
      <c r="BL124" s="18" t="s">
        <v>171</v>
      </c>
      <c r="BM124" s="215" t="s">
        <v>2218</v>
      </c>
    </row>
    <row r="125" spans="1:65" s="14" customFormat="1" ht="11.25">
      <c r="B125" s="232"/>
      <c r="C125" s="233"/>
      <c r="D125" s="217" t="s">
        <v>175</v>
      </c>
      <c r="E125" s="234" t="s">
        <v>1</v>
      </c>
      <c r="F125" s="235" t="s">
        <v>2219</v>
      </c>
      <c r="G125" s="233"/>
      <c r="H125" s="234" t="s">
        <v>1</v>
      </c>
      <c r="I125" s="236"/>
      <c r="J125" s="233"/>
      <c r="K125" s="233"/>
      <c r="L125" s="237"/>
      <c r="M125" s="238"/>
      <c r="N125" s="239"/>
      <c r="O125" s="239"/>
      <c r="P125" s="239"/>
      <c r="Q125" s="239"/>
      <c r="R125" s="239"/>
      <c r="S125" s="239"/>
      <c r="T125" s="240"/>
      <c r="AT125" s="241" t="s">
        <v>175</v>
      </c>
      <c r="AU125" s="241" t="s">
        <v>88</v>
      </c>
      <c r="AV125" s="14" t="s">
        <v>86</v>
      </c>
      <c r="AW125" s="14" t="s">
        <v>33</v>
      </c>
      <c r="AX125" s="14" t="s">
        <v>78</v>
      </c>
      <c r="AY125" s="241" t="s">
        <v>164</v>
      </c>
    </row>
    <row r="126" spans="1:65" s="13" customFormat="1" ht="11.25">
      <c r="B126" s="221"/>
      <c r="C126" s="222"/>
      <c r="D126" s="217" t="s">
        <v>175</v>
      </c>
      <c r="E126" s="223" t="s">
        <v>1</v>
      </c>
      <c r="F126" s="224" t="s">
        <v>195</v>
      </c>
      <c r="G126" s="222"/>
      <c r="H126" s="225">
        <v>5</v>
      </c>
      <c r="I126" s="226"/>
      <c r="J126" s="222"/>
      <c r="K126" s="222"/>
      <c r="L126" s="227"/>
      <c r="M126" s="228"/>
      <c r="N126" s="229"/>
      <c r="O126" s="229"/>
      <c r="P126" s="229"/>
      <c r="Q126" s="229"/>
      <c r="R126" s="229"/>
      <c r="S126" s="229"/>
      <c r="T126" s="230"/>
      <c r="AT126" s="231" t="s">
        <v>175</v>
      </c>
      <c r="AU126" s="231" t="s">
        <v>88</v>
      </c>
      <c r="AV126" s="13" t="s">
        <v>88</v>
      </c>
      <c r="AW126" s="13" t="s">
        <v>33</v>
      </c>
      <c r="AX126" s="13" t="s">
        <v>86</v>
      </c>
      <c r="AY126" s="231" t="s">
        <v>164</v>
      </c>
    </row>
    <row r="127" spans="1:65" s="2" customFormat="1" ht="24" customHeight="1">
      <c r="A127" s="35"/>
      <c r="B127" s="36"/>
      <c r="C127" s="204" t="s">
        <v>88</v>
      </c>
      <c r="D127" s="204" t="s">
        <v>166</v>
      </c>
      <c r="E127" s="205" t="s">
        <v>2220</v>
      </c>
      <c r="F127" s="206" t="s">
        <v>2221</v>
      </c>
      <c r="G127" s="207" t="s">
        <v>395</v>
      </c>
      <c r="H127" s="208">
        <v>10</v>
      </c>
      <c r="I127" s="209"/>
      <c r="J127" s="210">
        <f>ROUND(I127*H127,2)</f>
        <v>0</v>
      </c>
      <c r="K127" s="206" t="s">
        <v>170</v>
      </c>
      <c r="L127" s="40"/>
      <c r="M127" s="211" t="s">
        <v>1</v>
      </c>
      <c r="N127" s="212" t="s">
        <v>43</v>
      </c>
      <c r="O127" s="72"/>
      <c r="P127" s="213">
        <f>O127*H127</f>
        <v>0</v>
      </c>
      <c r="Q127" s="213">
        <v>0</v>
      </c>
      <c r="R127" s="213">
        <f>Q127*H127</f>
        <v>0</v>
      </c>
      <c r="S127" s="213">
        <v>1E-3</v>
      </c>
      <c r="T127" s="214">
        <f>S127*H127</f>
        <v>0.01</v>
      </c>
      <c r="U127" s="35"/>
      <c r="V127" s="35"/>
      <c r="W127" s="35"/>
      <c r="X127" s="35"/>
      <c r="Y127" s="35"/>
      <c r="Z127" s="35"/>
      <c r="AA127" s="35"/>
      <c r="AB127" s="35"/>
      <c r="AC127" s="35"/>
      <c r="AD127" s="35"/>
      <c r="AE127" s="35"/>
      <c r="AR127" s="215" t="s">
        <v>171</v>
      </c>
      <c r="AT127" s="215" t="s">
        <v>166</v>
      </c>
      <c r="AU127" s="215" t="s">
        <v>88</v>
      </c>
      <c r="AY127" s="18" t="s">
        <v>164</v>
      </c>
      <c r="BE127" s="216">
        <f>IF(N127="základní",J127,0)</f>
        <v>0</v>
      </c>
      <c r="BF127" s="216">
        <f>IF(N127="snížená",J127,0)</f>
        <v>0</v>
      </c>
      <c r="BG127" s="216">
        <f>IF(N127="zákl. přenesená",J127,0)</f>
        <v>0</v>
      </c>
      <c r="BH127" s="216">
        <f>IF(N127="sníž. přenesená",J127,0)</f>
        <v>0</v>
      </c>
      <c r="BI127" s="216">
        <f>IF(N127="nulová",J127,0)</f>
        <v>0</v>
      </c>
      <c r="BJ127" s="18" t="s">
        <v>86</v>
      </c>
      <c r="BK127" s="216">
        <f>ROUND(I127*H127,2)</f>
        <v>0</v>
      </c>
      <c r="BL127" s="18" t="s">
        <v>171</v>
      </c>
      <c r="BM127" s="215" t="s">
        <v>2222</v>
      </c>
    </row>
    <row r="128" spans="1:65" s="2" customFormat="1" ht="24" customHeight="1">
      <c r="A128" s="35"/>
      <c r="B128" s="36"/>
      <c r="C128" s="204" t="s">
        <v>183</v>
      </c>
      <c r="D128" s="204" t="s">
        <v>166</v>
      </c>
      <c r="E128" s="205" t="s">
        <v>2223</v>
      </c>
      <c r="F128" s="206" t="s">
        <v>2224</v>
      </c>
      <c r="G128" s="207" t="s">
        <v>262</v>
      </c>
      <c r="H128" s="208">
        <v>315</v>
      </c>
      <c r="I128" s="209"/>
      <c r="J128" s="210">
        <f>ROUND(I128*H128,2)</f>
        <v>0</v>
      </c>
      <c r="K128" s="206" t="s">
        <v>170</v>
      </c>
      <c r="L128" s="40"/>
      <c r="M128" s="211" t="s">
        <v>1</v>
      </c>
      <c r="N128" s="212" t="s">
        <v>43</v>
      </c>
      <c r="O128" s="72"/>
      <c r="P128" s="213">
        <f>O128*H128</f>
        <v>0</v>
      </c>
      <c r="Q128" s="213">
        <v>0</v>
      </c>
      <c r="R128" s="213">
        <f>Q128*H128</f>
        <v>0</v>
      </c>
      <c r="S128" s="213">
        <v>2E-3</v>
      </c>
      <c r="T128" s="214">
        <f>S128*H128</f>
        <v>0.63</v>
      </c>
      <c r="U128" s="35"/>
      <c r="V128" s="35"/>
      <c r="W128" s="35"/>
      <c r="X128" s="35"/>
      <c r="Y128" s="35"/>
      <c r="Z128" s="35"/>
      <c r="AA128" s="35"/>
      <c r="AB128" s="35"/>
      <c r="AC128" s="35"/>
      <c r="AD128" s="35"/>
      <c r="AE128" s="35"/>
      <c r="AR128" s="215" t="s">
        <v>171</v>
      </c>
      <c r="AT128" s="215" t="s">
        <v>166</v>
      </c>
      <c r="AU128" s="215" t="s">
        <v>88</v>
      </c>
      <c r="AY128" s="18" t="s">
        <v>164</v>
      </c>
      <c r="BE128" s="216">
        <f>IF(N128="základní",J128,0)</f>
        <v>0</v>
      </c>
      <c r="BF128" s="216">
        <f>IF(N128="snížená",J128,0)</f>
        <v>0</v>
      </c>
      <c r="BG128" s="216">
        <f>IF(N128="zákl. přenesená",J128,0)</f>
        <v>0</v>
      </c>
      <c r="BH128" s="216">
        <f>IF(N128="sníž. přenesená",J128,0)</f>
        <v>0</v>
      </c>
      <c r="BI128" s="216">
        <f>IF(N128="nulová",J128,0)</f>
        <v>0</v>
      </c>
      <c r="BJ128" s="18" t="s">
        <v>86</v>
      </c>
      <c r="BK128" s="216">
        <f>ROUND(I128*H128,2)</f>
        <v>0</v>
      </c>
      <c r="BL128" s="18" t="s">
        <v>171</v>
      </c>
      <c r="BM128" s="215" t="s">
        <v>2225</v>
      </c>
    </row>
    <row r="129" spans="1:65" s="13" customFormat="1" ht="11.25">
      <c r="B129" s="221"/>
      <c r="C129" s="222"/>
      <c r="D129" s="217" t="s">
        <v>175</v>
      </c>
      <c r="E129" s="223" t="s">
        <v>1</v>
      </c>
      <c r="F129" s="224" t="s">
        <v>2226</v>
      </c>
      <c r="G129" s="222"/>
      <c r="H129" s="225">
        <v>315</v>
      </c>
      <c r="I129" s="226"/>
      <c r="J129" s="222"/>
      <c r="K129" s="222"/>
      <c r="L129" s="227"/>
      <c r="M129" s="228"/>
      <c r="N129" s="229"/>
      <c r="O129" s="229"/>
      <c r="P129" s="229"/>
      <c r="Q129" s="229"/>
      <c r="R129" s="229"/>
      <c r="S129" s="229"/>
      <c r="T129" s="230"/>
      <c r="AT129" s="231" t="s">
        <v>175</v>
      </c>
      <c r="AU129" s="231" t="s">
        <v>88</v>
      </c>
      <c r="AV129" s="13" t="s">
        <v>88</v>
      </c>
      <c r="AW129" s="13" t="s">
        <v>33</v>
      </c>
      <c r="AX129" s="13" t="s">
        <v>86</v>
      </c>
      <c r="AY129" s="231" t="s">
        <v>164</v>
      </c>
    </row>
    <row r="130" spans="1:65" s="2" customFormat="1" ht="16.5" customHeight="1">
      <c r="A130" s="35"/>
      <c r="B130" s="36"/>
      <c r="C130" s="204" t="s">
        <v>171</v>
      </c>
      <c r="D130" s="204" t="s">
        <v>166</v>
      </c>
      <c r="E130" s="205" t="s">
        <v>2227</v>
      </c>
      <c r="F130" s="206" t="s">
        <v>2228</v>
      </c>
      <c r="G130" s="207" t="s">
        <v>466</v>
      </c>
      <c r="H130" s="208">
        <v>1</v>
      </c>
      <c r="I130" s="209"/>
      <c r="J130" s="210">
        <f>ROUND(I130*H130,2)</f>
        <v>0</v>
      </c>
      <c r="K130" s="206" t="s">
        <v>467</v>
      </c>
      <c r="L130" s="40"/>
      <c r="M130" s="211" t="s">
        <v>1</v>
      </c>
      <c r="N130" s="212" t="s">
        <v>43</v>
      </c>
      <c r="O130" s="72"/>
      <c r="P130" s="213">
        <f>O130*H130</f>
        <v>0</v>
      </c>
      <c r="Q130" s="213">
        <v>0</v>
      </c>
      <c r="R130" s="213">
        <f>Q130*H130</f>
        <v>0</v>
      </c>
      <c r="S130" s="213">
        <v>0</v>
      </c>
      <c r="T130" s="214">
        <f>S130*H130</f>
        <v>0</v>
      </c>
      <c r="U130" s="35"/>
      <c r="V130" s="35"/>
      <c r="W130" s="35"/>
      <c r="X130" s="35"/>
      <c r="Y130" s="35"/>
      <c r="Z130" s="35"/>
      <c r="AA130" s="35"/>
      <c r="AB130" s="35"/>
      <c r="AC130" s="35"/>
      <c r="AD130" s="35"/>
      <c r="AE130" s="35"/>
      <c r="AR130" s="215" t="s">
        <v>171</v>
      </c>
      <c r="AT130" s="215" t="s">
        <v>166</v>
      </c>
      <c r="AU130" s="215" t="s">
        <v>88</v>
      </c>
      <c r="AY130" s="18" t="s">
        <v>164</v>
      </c>
      <c r="BE130" s="216">
        <f>IF(N130="základní",J130,0)</f>
        <v>0</v>
      </c>
      <c r="BF130" s="216">
        <f>IF(N130="snížená",J130,0)</f>
        <v>0</v>
      </c>
      <c r="BG130" s="216">
        <f>IF(N130="zákl. přenesená",J130,0)</f>
        <v>0</v>
      </c>
      <c r="BH130" s="216">
        <f>IF(N130="sníž. přenesená",J130,0)</f>
        <v>0</v>
      </c>
      <c r="BI130" s="216">
        <f>IF(N130="nulová",J130,0)</f>
        <v>0</v>
      </c>
      <c r="BJ130" s="18" t="s">
        <v>86</v>
      </c>
      <c r="BK130" s="216">
        <f>ROUND(I130*H130,2)</f>
        <v>0</v>
      </c>
      <c r="BL130" s="18" t="s">
        <v>171</v>
      </c>
      <c r="BM130" s="215" t="s">
        <v>2229</v>
      </c>
    </row>
    <row r="131" spans="1:65" s="12" customFormat="1" ht="22.9" customHeight="1">
      <c r="B131" s="188"/>
      <c r="C131" s="189"/>
      <c r="D131" s="190" t="s">
        <v>77</v>
      </c>
      <c r="E131" s="202" t="s">
        <v>2230</v>
      </c>
      <c r="F131" s="202" t="s">
        <v>2231</v>
      </c>
      <c r="G131" s="189"/>
      <c r="H131" s="189"/>
      <c r="I131" s="192"/>
      <c r="J131" s="203">
        <f>BK131</f>
        <v>0</v>
      </c>
      <c r="K131" s="189"/>
      <c r="L131" s="194"/>
      <c r="M131" s="195"/>
      <c r="N131" s="196"/>
      <c r="O131" s="196"/>
      <c r="P131" s="197">
        <f>SUM(P132:P138)</f>
        <v>0</v>
      </c>
      <c r="Q131" s="196"/>
      <c r="R131" s="197">
        <f>SUM(R132:R138)</f>
        <v>0</v>
      </c>
      <c r="S131" s="196"/>
      <c r="T131" s="198">
        <f>SUM(T132:T138)</f>
        <v>0</v>
      </c>
      <c r="AR131" s="199" t="s">
        <v>86</v>
      </c>
      <c r="AT131" s="200" t="s">
        <v>77</v>
      </c>
      <c r="AU131" s="200" t="s">
        <v>86</v>
      </c>
      <c r="AY131" s="199" t="s">
        <v>164</v>
      </c>
      <c r="BK131" s="201">
        <f>SUM(BK132:BK138)</f>
        <v>0</v>
      </c>
    </row>
    <row r="132" spans="1:65" s="2" customFormat="1" ht="24" customHeight="1">
      <c r="A132" s="35"/>
      <c r="B132" s="36"/>
      <c r="C132" s="204" t="s">
        <v>195</v>
      </c>
      <c r="D132" s="204" t="s">
        <v>166</v>
      </c>
      <c r="E132" s="205" t="s">
        <v>2232</v>
      </c>
      <c r="F132" s="206" t="s">
        <v>2233</v>
      </c>
      <c r="G132" s="207" t="s">
        <v>243</v>
      </c>
      <c r="H132" s="208">
        <v>1.675</v>
      </c>
      <c r="I132" s="209"/>
      <c r="J132" s="210">
        <f>ROUND(I132*H132,2)</f>
        <v>0</v>
      </c>
      <c r="K132" s="206" t="s">
        <v>170</v>
      </c>
      <c r="L132" s="40"/>
      <c r="M132" s="211" t="s">
        <v>1</v>
      </c>
      <c r="N132" s="212" t="s">
        <v>43</v>
      </c>
      <c r="O132" s="72"/>
      <c r="P132" s="213">
        <f>O132*H132</f>
        <v>0</v>
      </c>
      <c r="Q132" s="213">
        <v>0</v>
      </c>
      <c r="R132" s="213">
        <f>Q132*H132</f>
        <v>0</v>
      </c>
      <c r="S132" s="213">
        <v>0</v>
      </c>
      <c r="T132" s="214">
        <f>S132*H132</f>
        <v>0</v>
      </c>
      <c r="U132" s="35"/>
      <c r="V132" s="35"/>
      <c r="W132" s="35"/>
      <c r="X132" s="35"/>
      <c r="Y132" s="35"/>
      <c r="Z132" s="35"/>
      <c r="AA132" s="35"/>
      <c r="AB132" s="35"/>
      <c r="AC132" s="35"/>
      <c r="AD132" s="35"/>
      <c r="AE132" s="35"/>
      <c r="AR132" s="215" t="s">
        <v>171</v>
      </c>
      <c r="AT132" s="215" t="s">
        <v>166</v>
      </c>
      <c r="AU132" s="215" t="s">
        <v>88</v>
      </c>
      <c r="AY132" s="18" t="s">
        <v>164</v>
      </c>
      <c r="BE132" s="216">
        <f>IF(N132="základní",J132,0)</f>
        <v>0</v>
      </c>
      <c r="BF132" s="216">
        <f>IF(N132="snížená",J132,0)</f>
        <v>0</v>
      </c>
      <c r="BG132" s="216">
        <f>IF(N132="zákl. přenesená",J132,0)</f>
        <v>0</v>
      </c>
      <c r="BH132" s="216">
        <f>IF(N132="sníž. přenesená",J132,0)</f>
        <v>0</v>
      </c>
      <c r="BI132" s="216">
        <f>IF(N132="nulová",J132,0)</f>
        <v>0</v>
      </c>
      <c r="BJ132" s="18" t="s">
        <v>86</v>
      </c>
      <c r="BK132" s="216">
        <f>ROUND(I132*H132,2)</f>
        <v>0</v>
      </c>
      <c r="BL132" s="18" t="s">
        <v>171</v>
      </c>
      <c r="BM132" s="215" t="s">
        <v>2234</v>
      </c>
    </row>
    <row r="133" spans="1:65" s="2" customFormat="1" ht="78">
      <c r="A133" s="35"/>
      <c r="B133" s="36"/>
      <c r="C133" s="37"/>
      <c r="D133" s="217" t="s">
        <v>173</v>
      </c>
      <c r="E133" s="37"/>
      <c r="F133" s="218" t="s">
        <v>2235</v>
      </c>
      <c r="G133" s="37"/>
      <c r="H133" s="37"/>
      <c r="I133" s="116"/>
      <c r="J133" s="37"/>
      <c r="K133" s="37"/>
      <c r="L133" s="40"/>
      <c r="M133" s="219"/>
      <c r="N133" s="220"/>
      <c r="O133" s="72"/>
      <c r="P133" s="72"/>
      <c r="Q133" s="72"/>
      <c r="R133" s="72"/>
      <c r="S133" s="72"/>
      <c r="T133" s="73"/>
      <c r="U133" s="35"/>
      <c r="V133" s="35"/>
      <c r="W133" s="35"/>
      <c r="X133" s="35"/>
      <c r="Y133" s="35"/>
      <c r="Z133" s="35"/>
      <c r="AA133" s="35"/>
      <c r="AB133" s="35"/>
      <c r="AC133" s="35"/>
      <c r="AD133" s="35"/>
      <c r="AE133" s="35"/>
      <c r="AT133" s="18" t="s">
        <v>173</v>
      </c>
      <c r="AU133" s="18" t="s">
        <v>88</v>
      </c>
    </row>
    <row r="134" spans="1:65" s="2" customFormat="1" ht="36" customHeight="1">
      <c r="A134" s="35"/>
      <c r="B134" s="36"/>
      <c r="C134" s="204" t="s">
        <v>199</v>
      </c>
      <c r="D134" s="204" t="s">
        <v>166</v>
      </c>
      <c r="E134" s="205" t="s">
        <v>2236</v>
      </c>
      <c r="F134" s="206" t="s">
        <v>2237</v>
      </c>
      <c r="G134" s="207" t="s">
        <v>243</v>
      </c>
      <c r="H134" s="208">
        <v>16.75</v>
      </c>
      <c r="I134" s="209"/>
      <c r="J134" s="210">
        <f>ROUND(I134*H134,2)</f>
        <v>0</v>
      </c>
      <c r="K134" s="206" t="s">
        <v>170</v>
      </c>
      <c r="L134" s="40"/>
      <c r="M134" s="211" t="s">
        <v>1</v>
      </c>
      <c r="N134" s="212" t="s">
        <v>43</v>
      </c>
      <c r="O134" s="72"/>
      <c r="P134" s="213">
        <f>O134*H134</f>
        <v>0</v>
      </c>
      <c r="Q134" s="213">
        <v>0</v>
      </c>
      <c r="R134" s="213">
        <f>Q134*H134</f>
        <v>0</v>
      </c>
      <c r="S134" s="213">
        <v>0</v>
      </c>
      <c r="T134" s="214">
        <f>S134*H134</f>
        <v>0</v>
      </c>
      <c r="U134" s="35"/>
      <c r="V134" s="35"/>
      <c r="W134" s="35"/>
      <c r="X134" s="35"/>
      <c r="Y134" s="35"/>
      <c r="Z134" s="35"/>
      <c r="AA134" s="35"/>
      <c r="AB134" s="35"/>
      <c r="AC134" s="35"/>
      <c r="AD134" s="35"/>
      <c r="AE134" s="35"/>
      <c r="AR134" s="215" t="s">
        <v>171</v>
      </c>
      <c r="AT134" s="215" t="s">
        <v>166</v>
      </c>
      <c r="AU134" s="215" t="s">
        <v>88</v>
      </c>
      <c r="AY134" s="18" t="s">
        <v>164</v>
      </c>
      <c r="BE134" s="216">
        <f>IF(N134="základní",J134,0)</f>
        <v>0</v>
      </c>
      <c r="BF134" s="216">
        <f>IF(N134="snížená",J134,0)</f>
        <v>0</v>
      </c>
      <c r="BG134" s="216">
        <f>IF(N134="zákl. přenesená",J134,0)</f>
        <v>0</v>
      </c>
      <c r="BH134" s="216">
        <f>IF(N134="sníž. přenesená",J134,0)</f>
        <v>0</v>
      </c>
      <c r="BI134" s="216">
        <f>IF(N134="nulová",J134,0)</f>
        <v>0</v>
      </c>
      <c r="BJ134" s="18" t="s">
        <v>86</v>
      </c>
      <c r="BK134" s="216">
        <f>ROUND(I134*H134,2)</f>
        <v>0</v>
      </c>
      <c r="BL134" s="18" t="s">
        <v>171</v>
      </c>
      <c r="BM134" s="215" t="s">
        <v>2238</v>
      </c>
    </row>
    <row r="135" spans="1:65" s="2" customFormat="1" ht="78">
      <c r="A135" s="35"/>
      <c r="B135" s="36"/>
      <c r="C135" s="37"/>
      <c r="D135" s="217" t="s">
        <v>173</v>
      </c>
      <c r="E135" s="37"/>
      <c r="F135" s="218" t="s">
        <v>2235</v>
      </c>
      <c r="G135" s="37"/>
      <c r="H135" s="37"/>
      <c r="I135" s="116"/>
      <c r="J135" s="37"/>
      <c r="K135" s="37"/>
      <c r="L135" s="40"/>
      <c r="M135" s="219"/>
      <c r="N135" s="220"/>
      <c r="O135" s="72"/>
      <c r="P135" s="72"/>
      <c r="Q135" s="72"/>
      <c r="R135" s="72"/>
      <c r="S135" s="72"/>
      <c r="T135" s="73"/>
      <c r="U135" s="35"/>
      <c r="V135" s="35"/>
      <c r="W135" s="35"/>
      <c r="X135" s="35"/>
      <c r="Y135" s="35"/>
      <c r="Z135" s="35"/>
      <c r="AA135" s="35"/>
      <c r="AB135" s="35"/>
      <c r="AC135" s="35"/>
      <c r="AD135" s="35"/>
      <c r="AE135" s="35"/>
      <c r="AT135" s="18" t="s">
        <v>173</v>
      </c>
      <c r="AU135" s="18" t="s">
        <v>88</v>
      </c>
    </row>
    <row r="136" spans="1:65" s="13" customFormat="1" ht="11.25">
      <c r="B136" s="221"/>
      <c r="C136" s="222"/>
      <c r="D136" s="217" t="s">
        <v>175</v>
      </c>
      <c r="E136" s="222"/>
      <c r="F136" s="224" t="s">
        <v>2239</v>
      </c>
      <c r="G136" s="222"/>
      <c r="H136" s="225">
        <v>16.75</v>
      </c>
      <c r="I136" s="226"/>
      <c r="J136" s="222"/>
      <c r="K136" s="222"/>
      <c r="L136" s="227"/>
      <c r="M136" s="228"/>
      <c r="N136" s="229"/>
      <c r="O136" s="229"/>
      <c r="P136" s="229"/>
      <c r="Q136" s="229"/>
      <c r="R136" s="229"/>
      <c r="S136" s="229"/>
      <c r="T136" s="230"/>
      <c r="AT136" s="231" t="s">
        <v>175</v>
      </c>
      <c r="AU136" s="231" t="s">
        <v>88</v>
      </c>
      <c r="AV136" s="13" t="s">
        <v>88</v>
      </c>
      <c r="AW136" s="13" t="s">
        <v>4</v>
      </c>
      <c r="AX136" s="13" t="s">
        <v>86</v>
      </c>
      <c r="AY136" s="231" t="s">
        <v>164</v>
      </c>
    </row>
    <row r="137" spans="1:65" s="2" customFormat="1" ht="48" customHeight="1">
      <c r="A137" s="35"/>
      <c r="B137" s="36"/>
      <c r="C137" s="204" t="s">
        <v>208</v>
      </c>
      <c r="D137" s="204" t="s">
        <v>166</v>
      </c>
      <c r="E137" s="205" t="s">
        <v>2240</v>
      </c>
      <c r="F137" s="206" t="s">
        <v>2241</v>
      </c>
      <c r="G137" s="207" t="s">
        <v>243</v>
      </c>
      <c r="H137" s="208">
        <v>1.675</v>
      </c>
      <c r="I137" s="209"/>
      <c r="J137" s="210">
        <f>ROUND(I137*H137,2)</f>
        <v>0</v>
      </c>
      <c r="K137" s="206" t="s">
        <v>170</v>
      </c>
      <c r="L137" s="40"/>
      <c r="M137" s="211" t="s">
        <v>1</v>
      </c>
      <c r="N137" s="212" t="s">
        <v>43</v>
      </c>
      <c r="O137" s="72"/>
      <c r="P137" s="213">
        <f>O137*H137</f>
        <v>0</v>
      </c>
      <c r="Q137" s="213">
        <v>0</v>
      </c>
      <c r="R137" s="213">
        <f>Q137*H137</f>
        <v>0</v>
      </c>
      <c r="S137" s="213">
        <v>0</v>
      </c>
      <c r="T137" s="214">
        <f>S137*H137</f>
        <v>0</v>
      </c>
      <c r="U137" s="35"/>
      <c r="V137" s="35"/>
      <c r="W137" s="35"/>
      <c r="X137" s="35"/>
      <c r="Y137" s="35"/>
      <c r="Z137" s="35"/>
      <c r="AA137" s="35"/>
      <c r="AB137" s="35"/>
      <c r="AC137" s="35"/>
      <c r="AD137" s="35"/>
      <c r="AE137" s="35"/>
      <c r="AR137" s="215" t="s">
        <v>171</v>
      </c>
      <c r="AT137" s="215" t="s">
        <v>166</v>
      </c>
      <c r="AU137" s="215" t="s">
        <v>88</v>
      </c>
      <c r="AY137" s="18" t="s">
        <v>164</v>
      </c>
      <c r="BE137" s="216">
        <f>IF(N137="základní",J137,0)</f>
        <v>0</v>
      </c>
      <c r="BF137" s="216">
        <f>IF(N137="snížená",J137,0)</f>
        <v>0</v>
      </c>
      <c r="BG137" s="216">
        <f>IF(N137="zákl. přenesená",J137,0)</f>
        <v>0</v>
      </c>
      <c r="BH137" s="216">
        <f>IF(N137="sníž. přenesená",J137,0)</f>
        <v>0</v>
      </c>
      <c r="BI137" s="216">
        <f>IF(N137="nulová",J137,0)</f>
        <v>0</v>
      </c>
      <c r="BJ137" s="18" t="s">
        <v>86</v>
      </c>
      <c r="BK137" s="216">
        <f>ROUND(I137*H137,2)</f>
        <v>0</v>
      </c>
      <c r="BL137" s="18" t="s">
        <v>171</v>
      </c>
      <c r="BM137" s="215" t="s">
        <v>2242</v>
      </c>
    </row>
    <row r="138" spans="1:65" s="2" customFormat="1" ht="68.25">
      <c r="A138" s="35"/>
      <c r="B138" s="36"/>
      <c r="C138" s="37"/>
      <c r="D138" s="217" t="s">
        <v>173</v>
      </c>
      <c r="E138" s="37"/>
      <c r="F138" s="218" t="s">
        <v>2243</v>
      </c>
      <c r="G138" s="37"/>
      <c r="H138" s="37"/>
      <c r="I138" s="116"/>
      <c r="J138" s="37"/>
      <c r="K138" s="37"/>
      <c r="L138" s="40"/>
      <c r="M138" s="219"/>
      <c r="N138" s="220"/>
      <c r="O138" s="72"/>
      <c r="P138" s="72"/>
      <c r="Q138" s="72"/>
      <c r="R138" s="72"/>
      <c r="S138" s="72"/>
      <c r="T138" s="73"/>
      <c r="U138" s="35"/>
      <c r="V138" s="35"/>
      <c r="W138" s="35"/>
      <c r="X138" s="35"/>
      <c r="Y138" s="35"/>
      <c r="Z138" s="35"/>
      <c r="AA138" s="35"/>
      <c r="AB138" s="35"/>
      <c r="AC138" s="35"/>
      <c r="AD138" s="35"/>
      <c r="AE138" s="35"/>
      <c r="AT138" s="18" t="s">
        <v>173</v>
      </c>
      <c r="AU138" s="18" t="s">
        <v>88</v>
      </c>
    </row>
    <row r="139" spans="1:65" s="12" customFormat="1" ht="25.9" customHeight="1">
      <c r="B139" s="188"/>
      <c r="C139" s="189"/>
      <c r="D139" s="190" t="s">
        <v>77</v>
      </c>
      <c r="E139" s="191" t="s">
        <v>643</v>
      </c>
      <c r="F139" s="191" t="s">
        <v>644</v>
      </c>
      <c r="G139" s="189"/>
      <c r="H139" s="189"/>
      <c r="I139" s="192"/>
      <c r="J139" s="193">
        <f>BK139</f>
        <v>0</v>
      </c>
      <c r="K139" s="189"/>
      <c r="L139" s="194"/>
      <c r="M139" s="195"/>
      <c r="N139" s="196"/>
      <c r="O139" s="196"/>
      <c r="P139" s="197">
        <f>P140</f>
        <v>0</v>
      </c>
      <c r="Q139" s="196"/>
      <c r="R139" s="197">
        <f>R140</f>
        <v>9.9779999999999994E-2</v>
      </c>
      <c r="S139" s="196"/>
      <c r="T139" s="198">
        <f>T140</f>
        <v>0</v>
      </c>
      <c r="AR139" s="199" t="s">
        <v>88</v>
      </c>
      <c r="AT139" s="200" t="s">
        <v>77</v>
      </c>
      <c r="AU139" s="200" t="s">
        <v>78</v>
      </c>
      <c r="AY139" s="199" t="s">
        <v>164</v>
      </c>
      <c r="BK139" s="201">
        <f>BK140</f>
        <v>0</v>
      </c>
    </row>
    <row r="140" spans="1:65" s="12" customFormat="1" ht="22.9" customHeight="1">
      <c r="B140" s="188"/>
      <c r="C140" s="189"/>
      <c r="D140" s="190" t="s">
        <v>77</v>
      </c>
      <c r="E140" s="202" t="s">
        <v>814</v>
      </c>
      <c r="F140" s="202" t="s">
        <v>815</v>
      </c>
      <c r="G140" s="189"/>
      <c r="H140" s="189"/>
      <c r="I140" s="192"/>
      <c r="J140" s="203">
        <f>BK140</f>
        <v>0</v>
      </c>
      <c r="K140" s="189"/>
      <c r="L140" s="194"/>
      <c r="M140" s="195"/>
      <c r="N140" s="196"/>
      <c r="O140" s="196"/>
      <c r="P140" s="197">
        <f>SUM(P141:P241)</f>
        <v>0</v>
      </c>
      <c r="Q140" s="196"/>
      <c r="R140" s="197">
        <f>SUM(R141:R241)</f>
        <v>9.9779999999999994E-2</v>
      </c>
      <c r="S140" s="196"/>
      <c r="T140" s="198">
        <f>SUM(T141:T241)</f>
        <v>0</v>
      </c>
      <c r="AR140" s="199" t="s">
        <v>88</v>
      </c>
      <c r="AT140" s="200" t="s">
        <v>77</v>
      </c>
      <c r="AU140" s="200" t="s">
        <v>86</v>
      </c>
      <c r="AY140" s="199" t="s">
        <v>164</v>
      </c>
      <c r="BK140" s="201">
        <f>SUM(BK141:BK241)</f>
        <v>0</v>
      </c>
    </row>
    <row r="141" spans="1:65" s="2" customFormat="1" ht="36" customHeight="1">
      <c r="A141" s="35"/>
      <c r="B141" s="36"/>
      <c r="C141" s="204" t="s">
        <v>213</v>
      </c>
      <c r="D141" s="204" t="s">
        <v>166</v>
      </c>
      <c r="E141" s="205" t="s">
        <v>2244</v>
      </c>
      <c r="F141" s="206" t="s">
        <v>2245</v>
      </c>
      <c r="G141" s="207" t="s">
        <v>262</v>
      </c>
      <c r="H141" s="208">
        <v>40</v>
      </c>
      <c r="I141" s="209"/>
      <c r="J141" s="210">
        <f>ROUND(I141*H141,2)</f>
        <v>0</v>
      </c>
      <c r="K141" s="206" t="s">
        <v>170</v>
      </c>
      <c r="L141" s="40"/>
      <c r="M141" s="211" t="s">
        <v>1</v>
      </c>
      <c r="N141" s="212" t="s">
        <v>43</v>
      </c>
      <c r="O141" s="72"/>
      <c r="P141" s="213">
        <f>O141*H141</f>
        <v>0</v>
      </c>
      <c r="Q141" s="213">
        <v>0</v>
      </c>
      <c r="R141" s="213">
        <f>Q141*H141</f>
        <v>0</v>
      </c>
      <c r="S141" s="213">
        <v>0</v>
      </c>
      <c r="T141" s="214">
        <f>S141*H141</f>
        <v>0</v>
      </c>
      <c r="U141" s="35"/>
      <c r="V141" s="35"/>
      <c r="W141" s="35"/>
      <c r="X141" s="35"/>
      <c r="Y141" s="35"/>
      <c r="Z141" s="35"/>
      <c r="AA141" s="35"/>
      <c r="AB141" s="35"/>
      <c r="AC141" s="35"/>
      <c r="AD141" s="35"/>
      <c r="AE141" s="35"/>
      <c r="AR141" s="215" t="s">
        <v>269</v>
      </c>
      <c r="AT141" s="215" t="s">
        <v>166</v>
      </c>
      <c r="AU141" s="215" t="s">
        <v>88</v>
      </c>
      <c r="AY141" s="18" t="s">
        <v>164</v>
      </c>
      <c r="BE141" s="216">
        <f>IF(N141="základní",J141,0)</f>
        <v>0</v>
      </c>
      <c r="BF141" s="216">
        <f>IF(N141="snížená",J141,0)</f>
        <v>0</v>
      </c>
      <c r="BG141" s="216">
        <f>IF(N141="zákl. přenesená",J141,0)</f>
        <v>0</v>
      </c>
      <c r="BH141" s="216">
        <f>IF(N141="sníž. přenesená",J141,0)</f>
        <v>0</v>
      </c>
      <c r="BI141" s="216">
        <f>IF(N141="nulová",J141,0)</f>
        <v>0</v>
      </c>
      <c r="BJ141" s="18" t="s">
        <v>86</v>
      </c>
      <c r="BK141" s="216">
        <f>ROUND(I141*H141,2)</f>
        <v>0</v>
      </c>
      <c r="BL141" s="18" t="s">
        <v>269</v>
      </c>
      <c r="BM141" s="215" t="s">
        <v>2246</v>
      </c>
    </row>
    <row r="142" spans="1:65" s="13" customFormat="1" ht="11.25">
      <c r="B142" s="221"/>
      <c r="C142" s="222"/>
      <c r="D142" s="217" t="s">
        <v>175</v>
      </c>
      <c r="E142" s="223" t="s">
        <v>1</v>
      </c>
      <c r="F142" s="224" t="s">
        <v>2247</v>
      </c>
      <c r="G142" s="222"/>
      <c r="H142" s="225">
        <v>40</v>
      </c>
      <c r="I142" s="226"/>
      <c r="J142" s="222"/>
      <c r="K142" s="222"/>
      <c r="L142" s="227"/>
      <c r="M142" s="228"/>
      <c r="N142" s="229"/>
      <c r="O142" s="229"/>
      <c r="P142" s="229"/>
      <c r="Q142" s="229"/>
      <c r="R142" s="229"/>
      <c r="S142" s="229"/>
      <c r="T142" s="230"/>
      <c r="AT142" s="231" t="s">
        <v>175</v>
      </c>
      <c r="AU142" s="231" t="s">
        <v>88</v>
      </c>
      <c r="AV142" s="13" t="s">
        <v>88</v>
      </c>
      <c r="AW142" s="13" t="s">
        <v>33</v>
      </c>
      <c r="AX142" s="13" t="s">
        <v>86</v>
      </c>
      <c r="AY142" s="231" t="s">
        <v>164</v>
      </c>
    </row>
    <row r="143" spans="1:65" s="2" customFormat="1" ht="24" customHeight="1">
      <c r="A143" s="35"/>
      <c r="B143" s="36"/>
      <c r="C143" s="265" t="s">
        <v>220</v>
      </c>
      <c r="D143" s="265" t="s">
        <v>420</v>
      </c>
      <c r="E143" s="266" t="s">
        <v>2248</v>
      </c>
      <c r="F143" s="267" t="s">
        <v>2249</v>
      </c>
      <c r="G143" s="268" t="s">
        <v>262</v>
      </c>
      <c r="H143" s="269">
        <v>20</v>
      </c>
      <c r="I143" s="270"/>
      <c r="J143" s="271">
        <f>ROUND(I143*H143,2)</f>
        <v>0</v>
      </c>
      <c r="K143" s="267" t="s">
        <v>170</v>
      </c>
      <c r="L143" s="272"/>
      <c r="M143" s="273" t="s">
        <v>1</v>
      </c>
      <c r="N143" s="274" t="s">
        <v>43</v>
      </c>
      <c r="O143" s="72"/>
      <c r="P143" s="213">
        <f>O143*H143</f>
        <v>0</v>
      </c>
      <c r="Q143" s="213">
        <v>3.5E-4</v>
      </c>
      <c r="R143" s="213">
        <f>Q143*H143</f>
        <v>7.0000000000000001E-3</v>
      </c>
      <c r="S143" s="213">
        <v>0</v>
      </c>
      <c r="T143" s="214">
        <f>S143*H143</f>
        <v>0</v>
      </c>
      <c r="U143" s="35"/>
      <c r="V143" s="35"/>
      <c r="W143" s="35"/>
      <c r="X143" s="35"/>
      <c r="Y143" s="35"/>
      <c r="Z143" s="35"/>
      <c r="AA143" s="35"/>
      <c r="AB143" s="35"/>
      <c r="AC143" s="35"/>
      <c r="AD143" s="35"/>
      <c r="AE143" s="35"/>
      <c r="AR143" s="215" t="s">
        <v>381</v>
      </c>
      <c r="AT143" s="215" t="s">
        <v>420</v>
      </c>
      <c r="AU143" s="215" t="s">
        <v>88</v>
      </c>
      <c r="AY143" s="18" t="s">
        <v>164</v>
      </c>
      <c r="BE143" s="216">
        <f>IF(N143="základní",J143,0)</f>
        <v>0</v>
      </c>
      <c r="BF143" s="216">
        <f>IF(N143="snížená",J143,0)</f>
        <v>0</v>
      </c>
      <c r="BG143" s="216">
        <f>IF(N143="zákl. přenesená",J143,0)</f>
        <v>0</v>
      </c>
      <c r="BH143" s="216">
        <f>IF(N143="sníž. přenesená",J143,0)</f>
        <v>0</v>
      </c>
      <c r="BI143" s="216">
        <f>IF(N143="nulová",J143,0)</f>
        <v>0</v>
      </c>
      <c r="BJ143" s="18" t="s">
        <v>86</v>
      </c>
      <c r="BK143" s="216">
        <f>ROUND(I143*H143,2)</f>
        <v>0</v>
      </c>
      <c r="BL143" s="18" t="s">
        <v>269</v>
      </c>
      <c r="BM143" s="215" t="s">
        <v>2250</v>
      </c>
    </row>
    <row r="144" spans="1:65" s="2" customFormat="1" ht="16.5" customHeight="1">
      <c r="A144" s="35"/>
      <c r="B144" s="36"/>
      <c r="C144" s="265" t="s">
        <v>226</v>
      </c>
      <c r="D144" s="265" t="s">
        <v>420</v>
      </c>
      <c r="E144" s="266" t="s">
        <v>2251</v>
      </c>
      <c r="F144" s="267" t="s">
        <v>2252</v>
      </c>
      <c r="G144" s="268" t="s">
        <v>262</v>
      </c>
      <c r="H144" s="269">
        <v>10</v>
      </c>
      <c r="I144" s="270"/>
      <c r="J144" s="271">
        <f>ROUND(I144*H144,2)</f>
        <v>0</v>
      </c>
      <c r="K144" s="267" t="s">
        <v>170</v>
      </c>
      <c r="L144" s="272"/>
      <c r="M144" s="273" t="s">
        <v>1</v>
      </c>
      <c r="N144" s="274" t="s">
        <v>43</v>
      </c>
      <c r="O144" s="72"/>
      <c r="P144" s="213">
        <f>O144*H144</f>
        <v>0</v>
      </c>
      <c r="Q144" s="213">
        <v>4.0000000000000003E-5</v>
      </c>
      <c r="R144" s="213">
        <f>Q144*H144</f>
        <v>4.0000000000000002E-4</v>
      </c>
      <c r="S144" s="213">
        <v>0</v>
      </c>
      <c r="T144" s="214">
        <f>S144*H144</f>
        <v>0</v>
      </c>
      <c r="U144" s="35"/>
      <c r="V144" s="35"/>
      <c r="W144" s="35"/>
      <c r="X144" s="35"/>
      <c r="Y144" s="35"/>
      <c r="Z144" s="35"/>
      <c r="AA144" s="35"/>
      <c r="AB144" s="35"/>
      <c r="AC144" s="35"/>
      <c r="AD144" s="35"/>
      <c r="AE144" s="35"/>
      <c r="AR144" s="215" t="s">
        <v>381</v>
      </c>
      <c r="AT144" s="215" t="s">
        <v>420</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269</v>
      </c>
      <c r="BM144" s="215" t="s">
        <v>2253</v>
      </c>
    </row>
    <row r="145" spans="1:65" s="2" customFormat="1" ht="16.5" customHeight="1">
      <c r="A145" s="35"/>
      <c r="B145" s="36"/>
      <c r="C145" s="265" t="s">
        <v>235</v>
      </c>
      <c r="D145" s="265" t="s">
        <v>420</v>
      </c>
      <c r="E145" s="266" t="s">
        <v>2254</v>
      </c>
      <c r="F145" s="267" t="s">
        <v>2255</v>
      </c>
      <c r="G145" s="268" t="s">
        <v>262</v>
      </c>
      <c r="H145" s="269">
        <v>10</v>
      </c>
      <c r="I145" s="270"/>
      <c r="J145" s="271">
        <f>ROUND(I145*H145,2)</f>
        <v>0</v>
      </c>
      <c r="K145" s="267" t="s">
        <v>170</v>
      </c>
      <c r="L145" s="272"/>
      <c r="M145" s="273" t="s">
        <v>1</v>
      </c>
      <c r="N145" s="274" t="s">
        <v>43</v>
      </c>
      <c r="O145" s="72"/>
      <c r="P145" s="213">
        <f>O145*H145</f>
        <v>0</v>
      </c>
      <c r="Q145" s="213">
        <v>6.9999999999999994E-5</v>
      </c>
      <c r="R145" s="213">
        <f>Q145*H145</f>
        <v>6.9999999999999988E-4</v>
      </c>
      <c r="S145" s="213">
        <v>0</v>
      </c>
      <c r="T145" s="214">
        <f>S145*H145</f>
        <v>0</v>
      </c>
      <c r="U145" s="35"/>
      <c r="V145" s="35"/>
      <c r="W145" s="35"/>
      <c r="X145" s="35"/>
      <c r="Y145" s="35"/>
      <c r="Z145" s="35"/>
      <c r="AA145" s="35"/>
      <c r="AB145" s="35"/>
      <c r="AC145" s="35"/>
      <c r="AD145" s="35"/>
      <c r="AE145" s="35"/>
      <c r="AR145" s="215" t="s">
        <v>381</v>
      </c>
      <c r="AT145" s="215" t="s">
        <v>420</v>
      </c>
      <c r="AU145" s="215" t="s">
        <v>88</v>
      </c>
      <c r="AY145" s="18" t="s">
        <v>164</v>
      </c>
      <c r="BE145" s="216">
        <f>IF(N145="základní",J145,0)</f>
        <v>0</v>
      </c>
      <c r="BF145" s="216">
        <f>IF(N145="snížená",J145,0)</f>
        <v>0</v>
      </c>
      <c r="BG145" s="216">
        <f>IF(N145="zákl. přenesená",J145,0)</f>
        <v>0</v>
      </c>
      <c r="BH145" s="216">
        <f>IF(N145="sníž. přenesená",J145,0)</f>
        <v>0</v>
      </c>
      <c r="BI145" s="216">
        <f>IF(N145="nulová",J145,0)</f>
        <v>0</v>
      </c>
      <c r="BJ145" s="18" t="s">
        <v>86</v>
      </c>
      <c r="BK145" s="216">
        <f>ROUND(I145*H145,2)</f>
        <v>0</v>
      </c>
      <c r="BL145" s="18" t="s">
        <v>269</v>
      </c>
      <c r="BM145" s="215" t="s">
        <v>2256</v>
      </c>
    </row>
    <row r="146" spans="1:65" s="2" customFormat="1" ht="36" customHeight="1">
      <c r="A146" s="35"/>
      <c r="B146" s="36"/>
      <c r="C146" s="204" t="s">
        <v>240</v>
      </c>
      <c r="D146" s="204" t="s">
        <v>166</v>
      </c>
      <c r="E146" s="205" t="s">
        <v>2257</v>
      </c>
      <c r="F146" s="206" t="s">
        <v>2258</v>
      </c>
      <c r="G146" s="207" t="s">
        <v>395</v>
      </c>
      <c r="H146" s="208">
        <v>10</v>
      </c>
      <c r="I146" s="209"/>
      <c r="J146" s="210">
        <f>ROUND(I146*H146,2)</f>
        <v>0</v>
      </c>
      <c r="K146" s="206" t="s">
        <v>170</v>
      </c>
      <c r="L146" s="40"/>
      <c r="M146" s="211" t="s">
        <v>1</v>
      </c>
      <c r="N146" s="212" t="s">
        <v>43</v>
      </c>
      <c r="O146" s="72"/>
      <c r="P146" s="213">
        <f>O146*H146</f>
        <v>0</v>
      </c>
      <c r="Q146" s="213">
        <v>0</v>
      </c>
      <c r="R146" s="213">
        <f>Q146*H146</f>
        <v>0</v>
      </c>
      <c r="S146" s="213">
        <v>0</v>
      </c>
      <c r="T146" s="214">
        <f>S146*H146</f>
        <v>0</v>
      </c>
      <c r="U146" s="35"/>
      <c r="V146" s="35"/>
      <c r="W146" s="35"/>
      <c r="X146" s="35"/>
      <c r="Y146" s="35"/>
      <c r="Z146" s="35"/>
      <c r="AA146" s="35"/>
      <c r="AB146" s="35"/>
      <c r="AC146" s="35"/>
      <c r="AD146" s="35"/>
      <c r="AE146" s="35"/>
      <c r="AR146" s="215" t="s">
        <v>269</v>
      </c>
      <c r="AT146" s="215" t="s">
        <v>166</v>
      </c>
      <c r="AU146" s="215" t="s">
        <v>88</v>
      </c>
      <c r="AY146" s="18" t="s">
        <v>164</v>
      </c>
      <c r="BE146" s="216">
        <f>IF(N146="základní",J146,0)</f>
        <v>0</v>
      </c>
      <c r="BF146" s="216">
        <f>IF(N146="snížená",J146,0)</f>
        <v>0</v>
      </c>
      <c r="BG146" s="216">
        <f>IF(N146="zákl. přenesená",J146,0)</f>
        <v>0</v>
      </c>
      <c r="BH146" s="216">
        <f>IF(N146="sníž. přenesená",J146,0)</f>
        <v>0</v>
      </c>
      <c r="BI146" s="216">
        <f>IF(N146="nulová",J146,0)</f>
        <v>0</v>
      </c>
      <c r="BJ146" s="18" t="s">
        <v>86</v>
      </c>
      <c r="BK146" s="216">
        <f>ROUND(I146*H146,2)</f>
        <v>0</v>
      </c>
      <c r="BL146" s="18" t="s">
        <v>269</v>
      </c>
      <c r="BM146" s="215" t="s">
        <v>2259</v>
      </c>
    </row>
    <row r="147" spans="1:65" s="13" customFormat="1" ht="11.25">
      <c r="B147" s="221"/>
      <c r="C147" s="222"/>
      <c r="D147" s="217" t="s">
        <v>175</v>
      </c>
      <c r="E147" s="223" t="s">
        <v>1</v>
      </c>
      <c r="F147" s="224" t="s">
        <v>2260</v>
      </c>
      <c r="G147" s="222"/>
      <c r="H147" s="225">
        <v>10</v>
      </c>
      <c r="I147" s="226"/>
      <c r="J147" s="222"/>
      <c r="K147" s="222"/>
      <c r="L147" s="227"/>
      <c r="M147" s="228"/>
      <c r="N147" s="229"/>
      <c r="O147" s="229"/>
      <c r="P147" s="229"/>
      <c r="Q147" s="229"/>
      <c r="R147" s="229"/>
      <c r="S147" s="229"/>
      <c r="T147" s="230"/>
      <c r="AT147" s="231" t="s">
        <v>175</v>
      </c>
      <c r="AU147" s="231" t="s">
        <v>88</v>
      </c>
      <c r="AV147" s="13" t="s">
        <v>88</v>
      </c>
      <c r="AW147" s="13" t="s">
        <v>33</v>
      </c>
      <c r="AX147" s="13" t="s">
        <v>86</v>
      </c>
      <c r="AY147" s="231" t="s">
        <v>164</v>
      </c>
    </row>
    <row r="148" spans="1:65" s="2" customFormat="1" ht="24" customHeight="1">
      <c r="A148" s="35"/>
      <c r="B148" s="36"/>
      <c r="C148" s="265" t="s">
        <v>247</v>
      </c>
      <c r="D148" s="265" t="s">
        <v>420</v>
      </c>
      <c r="E148" s="266" t="s">
        <v>2261</v>
      </c>
      <c r="F148" s="267" t="s">
        <v>2262</v>
      </c>
      <c r="G148" s="268" t="s">
        <v>395</v>
      </c>
      <c r="H148" s="269">
        <v>3</v>
      </c>
      <c r="I148" s="270"/>
      <c r="J148" s="271">
        <f>ROUND(I148*H148,2)</f>
        <v>0</v>
      </c>
      <c r="K148" s="267" t="s">
        <v>170</v>
      </c>
      <c r="L148" s="272"/>
      <c r="M148" s="273" t="s">
        <v>1</v>
      </c>
      <c r="N148" s="274" t="s">
        <v>43</v>
      </c>
      <c r="O148" s="72"/>
      <c r="P148" s="213">
        <f>O148*H148</f>
        <v>0</v>
      </c>
      <c r="Q148" s="213">
        <v>5.0000000000000002E-5</v>
      </c>
      <c r="R148" s="213">
        <f>Q148*H148</f>
        <v>1.5000000000000001E-4</v>
      </c>
      <c r="S148" s="213">
        <v>0</v>
      </c>
      <c r="T148" s="214">
        <f>S148*H148</f>
        <v>0</v>
      </c>
      <c r="U148" s="35"/>
      <c r="V148" s="35"/>
      <c r="W148" s="35"/>
      <c r="X148" s="35"/>
      <c r="Y148" s="35"/>
      <c r="Z148" s="35"/>
      <c r="AA148" s="35"/>
      <c r="AB148" s="35"/>
      <c r="AC148" s="35"/>
      <c r="AD148" s="35"/>
      <c r="AE148" s="35"/>
      <c r="AR148" s="215" t="s">
        <v>381</v>
      </c>
      <c r="AT148" s="215" t="s">
        <v>420</v>
      </c>
      <c r="AU148" s="215" t="s">
        <v>88</v>
      </c>
      <c r="AY148" s="18" t="s">
        <v>164</v>
      </c>
      <c r="BE148" s="216">
        <f>IF(N148="základní",J148,0)</f>
        <v>0</v>
      </c>
      <c r="BF148" s="216">
        <f>IF(N148="snížená",J148,0)</f>
        <v>0</v>
      </c>
      <c r="BG148" s="216">
        <f>IF(N148="zákl. přenesená",J148,0)</f>
        <v>0</v>
      </c>
      <c r="BH148" s="216">
        <f>IF(N148="sníž. přenesená",J148,0)</f>
        <v>0</v>
      </c>
      <c r="BI148" s="216">
        <f>IF(N148="nulová",J148,0)</f>
        <v>0</v>
      </c>
      <c r="BJ148" s="18" t="s">
        <v>86</v>
      </c>
      <c r="BK148" s="216">
        <f>ROUND(I148*H148,2)</f>
        <v>0</v>
      </c>
      <c r="BL148" s="18" t="s">
        <v>269</v>
      </c>
      <c r="BM148" s="215" t="s">
        <v>2263</v>
      </c>
    </row>
    <row r="149" spans="1:65" s="2" customFormat="1" ht="24" customHeight="1">
      <c r="A149" s="35"/>
      <c r="B149" s="36"/>
      <c r="C149" s="265" t="s">
        <v>252</v>
      </c>
      <c r="D149" s="265" t="s">
        <v>420</v>
      </c>
      <c r="E149" s="266" t="s">
        <v>2264</v>
      </c>
      <c r="F149" s="267" t="s">
        <v>2265</v>
      </c>
      <c r="G149" s="268" t="s">
        <v>395</v>
      </c>
      <c r="H149" s="269">
        <v>1</v>
      </c>
      <c r="I149" s="270"/>
      <c r="J149" s="271">
        <f>ROUND(I149*H149,2)</f>
        <v>0</v>
      </c>
      <c r="K149" s="267" t="s">
        <v>467</v>
      </c>
      <c r="L149" s="272"/>
      <c r="M149" s="273" t="s">
        <v>1</v>
      </c>
      <c r="N149" s="274" t="s">
        <v>43</v>
      </c>
      <c r="O149" s="72"/>
      <c r="P149" s="213">
        <f>O149*H149</f>
        <v>0</v>
      </c>
      <c r="Q149" s="213">
        <v>5.0000000000000002E-5</v>
      </c>
      <c r="R149" s="213">
        <f>Q149*H149</f>
        <v>5.0000000000000002E-5</v>
      </c>
      <c r="S149" s="213">
        <v>0</v>
      </c>
      <c r="T149" s="214">
        <f>S149*H149</f>
        <v>0</v>
      </c>
      <c r="U149" s="35"/>
      <c r="V149" s="35"/>
      <c r="W149" s="35"/>
      <c r="X149" s="35"/>
      <c r="Y149" s="35"/>
      <c r="Z149" s="35"/>
      <c r="AA149" s="35"/>
      <c r="AB149" s="35"/>
      <c r="AC149" s="35"/>
      <c r="AD149" s="35"/>
      <c r="AE149" s="35"/>
      <c r="AR149" s="215" t="s">
        <v>381</v>
      </c>
      <c r="AT149" s="215" t="s">
        <v>420</v>
      </c>
      <c r="AU149" s="215" t="s">
        <v>88</v>
      </c>
      <c r="AY149" s="18" t="s">
        <v>164</v>
      </c>
      <c r="BE149" s="216">
        <f>IF(N149="základní",J149,0)</f>
        <v>0</v>
      </c>
      <c r="BF149" s="216">
        <f>IF(N149="snížená",J149,0)</f>
        <v>0</v>
      </c>
      <c r="BG149" s="216">
        <f>IF(N149="zákl. přenesená",J149,0)</f>
        <v>0</v>
      </c>
      <c r="BH149" s="216">
        <f>IF(N149="sníž. přenesená",J149,0)</f>
        <v>0</v>
      </c>
      <c r="BI149" s="216">
        <f>IF(N149="nulová",J149,0)</f>
        <v>0</v>
      </c>
      <c r="BJ149" s="18" t="s">
        <v>86</v>
      </c>
      <c r="BK149" s="216">
        <f>ROUND(I149*H149,2)</f>
        <v>0</v>
      </c>
      <c r="BL149" s="18" t="s">
        <v>269</v>
      </c>
      <c r="BM149" s="215" t="s">
        <v>2266</v>
      </c>
    </row>
    <row r="150" spans="1:65" s="2" customFormat="1" ht="24" customHeight="1">
      <c r="A150" s="35"/>
      <c r="B150" s="36"/>
      <c r="C150" s="265" t="s">
        <v>8</v>
      </c>
      <c r="D150" s="265" t="s">
        <v>420</v>
      </c>
      <c r="E150" s="266" t="s">
        <v>2267</v>
      </c>
      <c r="F150" s="267" t="s">
        <v>2268</v>
      </c>
      <c r="G150" s="268" t="s">
        <v>395</v>
      </c>
      <c r="H150" s="269">
        <v>1</v>
      </c>
      <c r="I150" s="270"/>
      <c r="J150" s="271">
        <f>ROUND(I150*H150,2)</f>
        <v>0</v>
      </c>
      <c r="K150" s="267" t="s">
        <v>467</v>
      </c>
      <c r="L150" s="272"/>
      <c r="M150" s="273" t="s">
        <v>1</v>
      </c>
      <c r="N150" s="274" t="s">
        <v>43</v>
      </c>
      <c r="O150" s="72"/>
      <c r="P150" s="213">
        <f>O150*H150</f>
        <v>0</v>
      </c>
      <c r="Q150" s="213">
        <v>5.0000000000000002E-5</v>
      </c>
      <c r="R150" s="213">
        <f>Q150*H150</f>
        <v>5.0000000000000002E-5</v>
      </c>
      <c r="S150" s="213">
        <v>0</v>
      </c>
      <c r="T150" s="214">
        <f>S150*H150</f>
        <v>0</v>
      </c>
      <c r="U150" s="35"/>
      <c r="V150" s="35"/>
      <c r="W150" s="35"/>
      <c r="X150" s="35"/>
      <c r="Y150" s="35"/>
      <c r="Z150" s="35"/>
      <c r="AA150" s="35"/>
      <c r="AB150" s="35"/>
      <c r="AC150" s="35"/>
      <c r="AD150" s="35"/>
      <c r="AE150" s="35"/>
      <c r="AR150" s="215" t="s">
        <v>381</v>
      </c>
      <c r="AT150" s="215" t="s">
        <v>420</v>
      </c>
      <c r="AU150" s="215" t="s">
        <v>88</v>
      </c>
      <c r="AY150" s="18" t="s">
        <v>164</v>
      </c>
      <c r="BE150" s="216">
        <f>IF(N150="základní",J150,0)</f>
        <v>0</v>
      </c>
      <c r="BF150" s="216">
        <f>IF(N150="snížená",J150,0)</f>
        <v>0</v>
      </c>
      <c r="BG150" s="216">
        <f>IF(N150="zákl. přenesená",J150,0)</f>
        <v>0</v>
      </c>
      <c r="BH150" s="216">
        <f>IF(N150="sníž. přenesená",J150,0)</f>
        <v>0</v>
      </c>
      <c r="BI150" s="216">
        <f>IF(N150="nulová",J150,0)</f>
        <v>0</v>
      </c>
      <c r="BJ150" s="18" t="s">
        <v>86</v>
      </c>
      <c r="BK150" s="216">
        <f>ROUND(I150*H150,2)</f>
        <v>0</v>
      </c>
      <c r="BL150" s="18" t="s">
        <v>269</v>
      </c>
      <c r="BM150" s="215" t="s">
        <v>2269</v>
      </c>
    </row>
    <row r="151" spans="1:65" s="2" customFormat="1" ht="48" customHeight="1">
      <c r="A151" s="35"/>
      <c r="B151" s="36"/>
      <c r="C151" s="204" t="s">
        <v>269</v>
      </c>
      <c r="D151" s="204" t="s">
        <v>166</v>
      </c>
      <c r="E151" s="205" t="s">
        <v>2270</v>
      </c>
      <c r="F151" s="206" t="s">
        <v>2271</v>
      </c>
      <c r="G151" s="207" t="s">
        <v>395</v>
      </c>
      <c r="H151" s="208">
        <v>5</v>
      </c>
      <c r="I151" s="209"/>
      <c r="J151" s="210">
        <f>ROUND(I151*H151,2)</f>
        <v>0</v>
      </c>
      <c r="K151" s="206" t="s">
        <v>170</v>
      </c>
      <c r="L151" s="40"/>
      <c r="M151" s="211" t="s">
        <v>1</v>
      </c>
      <c r="N151" s="212" t="s">
        <v>43</v>
      </c>
      <c r="O151" s="72"/>
      <c r="P151" s="213">
        <f>O151*H151</f>
        <v>0</v>
      </c>
      <c r="Q151" s="213">
        <v>0</v>
      </c>
      <c r="R151" s="213">
        <f>Q151*H151</f>
        <v>0</v>
      </c>
      <c r="S151" s="213">
        <v>0</v>
      </c>
      <c r="T151" s="214">
        <f>S151*H151</f>
        <v>0</v>
      </c>
      <c r="U151" s="35"/>
      <c r="V151" s="35"/>
      <c r="W151" s="35"/>
      <c r="X151" s="35"/>
      <c r="Y151" s="35"/>
      <c r="Z151" s="35"/>
      <c r="AA151" s="35"/>
      <c r="AB151" s="35"/>
      <c r="AC151" s="35"/>
      <c r="AD151" s="35"/>
      <c r="AE151" s="35"/>
      <c r="AR151" s="215" t="s">
        <v>269</v>
      </c>
      <c r="AT151" s="215" t="s">
        <v>166</v>
      </c>
      <c r="AU151" s="215" t="s">
        <v>88</v>
      </c>
      <c r="AY151" s="18" t="s">
        <v>164</v>
      </c>
      <c r="BE151" s="216">
        <f>IF(N151="základní",J151,0)</f>
        <v>0</v>
      </c>
      <c r="BF151" s="216">
        <f>IF(N151="snížená",J151,0)</f>
        <v>0</v>
      </c>
      <c r="BG151" s="216">
        <f>IF(N151="zákl. přenesená",J151,0)</f>
        <v>0</v>
      </c>
      <c r="BH151" s="216">
        <f>IF(N151="sníž. přenesená",J151,0)</f>
        <v>0</v>
      </c>
      <c r="BI151" s="216">
        <f>IF(N151="nulová",J151,0)</f>
        <v>0</v>
      </c>
      <c r="BJ151" s="18" t="s">
        <v>86</v>
      </c>
      <c r="BK151" s="216">
        <f>ROUND(I151*H151,2)</f>
        <v>0</v>
      </c>
      <c r="BL151" s="18" t="s">
        <v>269</v>
      </c>
      <c r="BM151" s="215" t="s">
        <v>2272</v>
      </c>
    </row>
    <row r="152" spans="1:65" s="13" customFormat="1" ht="11.25">
      <c r="B152" s="221"/>
      <c r="C152" s="222"/>
      <c r="D152" s="217" t="s">
        <v>175</v>
      </c>
      <c r="E152" s="223" t="s">
        <v>1</v>
      </c>
      <c r="F152" s="224" t="s">
        <v>2273</v>
      </c>
      <c r="G152" s="222"/>
      <c r="H152" s="225">
        <v>5</v>
      </c>
      <c r="I152" s="226"/>
      <c r="J152" s="222"/>
      <c r="K152" s="222"/>
      <c r="L152" s="227"/>
      <c r="M152" s="228"/>
      <c r="N152" s="229"/>
      <c r="O152" s="229"/>
      <c r="P152" s="229"/>
      <c r="Q152" s="229"/>
      <c r="R152" s="229"/>
      <c r="S152" s="229"/>
      <c r="T152" s="230"/>
      <c r="AT152" s="231" t="s">
        <v>175</v>
      </c>
      <c r="AU152" s="231" t="s">
        <v>88</v>
      </c>
      <c r="AV152" s="13" t="s">
        <v>88</v>
      </c>
      <c r="AW152" s="13" t="s">
        <v>33</v>
      </c>
      <c r="AX152" s="13" t="s">
        <v>86</v>
      </c>
      <c r="AY152" s="231" t="s">
        <v>164</v>
      </c>
    </row>
    <row r="153" spans="1:65" s="2" customFormat="1" ht="16.5" customHeight="1">
      <c r="A153" s="35"/>
      <c r="B153" s="36"/>
      <c r="C153" s="265" t="s">
        <v>274</v>
      </c>
      <c r="D153" s="265" t="s">
        <v>420</v>
      </c>
      <c r="E153" s="266" t="s">
        <v>2274</v>
      </c>
      <c r="F153" s="267" t="s">
        <v>2275</v>
      </c>
      <c r="G153" s="268" t="s">
        <v>395</v>
      </c>
      <c r="H153" s="269">
        <v>3</v>
      </c>
      <c r="I153" s="270"/>
      <c r="J153" s="271">
        <f>ROUND(I153*H153,2)</f>
        <v>0</v>
      </c>
      <c r="K153" s="267" t="s">
        <v>467</v>
      </c>
      <c r="L153" s="272"/>
      <c r="M153" s="273" t="s">
        <v>1</v>
      </c>
      <c r="N153" s="274" t="s">
        <v>43</v>
      </c>
      <c r="O153" s="72"/>
      <c r="P153" s="213">
        <f>O153*H153</f>
        <v>0</v>
      </c>
      <c r="Q153" s="213">
        <v>5.0000000000000002E-5</v>
      </c>
      <c r="R153" s="213">
        <f>Q153*H153</f>
        <v>1.5000000000000001E-4</v>
      </c>
      <c r="S153" s="213">
        <v>0</v>
      </c>
      <c r="T153" s="214">
        <f>S153*H153</f>
        <v>0</v>
      </c>
      <c r="U153" s="35"/>
      <c r="V153" s="35"/>
      <c r="W153" s="35"/>
      <c r="X153" s="35"/>
      <c r="Y153" s="35"/>
      <c r="Z153" s="35"/>
      <c r="AA153" s="35"/>
      <c r="AB153" s="35"/>
      <c r="AC153" s="35"/>
      <c r="AD153" s="35"/>
      <c r="AE153" s="35"/>
      <c r="AR153" s="215" t="s">
        <v>381</v>
      </c>
      <c r="AT153" s="215" t="s">
        <v>420</v>
      </c>
      <c r="AU153" s="215" t="s">
        <v>88</v>
      </c>
      <c r="AY153" s="18" t="s">
        <v>164</v>
      </c>
      <c r="BE153" s="216">
        <f>IF(N153="základní",J153,0)</f>
        <v>0</v>
      </c>
      <c r="BF153" s="216">
        <f>IF(N153="snížená",J153,0)</f>
        <v>0</v>
      </c>
      <c r="BG153" s="216">
        <f>IF(N153="zákl. přenesená",J153,0)</f>
        <v>0</v>
      </c>
      <c r="BH153" s="216">
        <f>IF(N153="sníž. přenesená",J153,0)</f>
        <v>0</v>
      </c>
      <c r="BI153" s="216">
        <f>IF(N153="nulová",J153,0)</f>
        <v>0</v>
      </c>
      <c r="BJ153" s="18" t="s">
        <v>86</v>
      </c>
      <c r="BK153" s="216">
        <f>ROUND(I153*H153,2)</f>
        <v>0</v>
      </c>
      <c r="BL153" s="18" t="s">
        <v>269</v>
      </c>
      <c r="BM153" s="215" t="s">
        <v>2276</v>
      </c>
    </row>
    <row r="154" spans="1:65" s="2" customFormat="1" ht="16.5" customHeight="1">
      <c r="A154" s="35"/>
      <c r="B154" s="36"/>
      <c r="C154" s="265" t="s">
        <v>283</v>
      </c>
      <c r="D154" s="265" t="s">
        <v>420</v>
      </c>
      <c r="E154" s="266" t="s">
        <v>2277</v>
      </c>
      <c r="F154" s="267" t="s">
        <v>2278</v>
      </c>
      <c r="G154" s="268" t="s">
        <v>395</v>
      </c>
      <c r="H154" s="269">
        <v>1</v>
      </c>
      <c r="I154" s="270"/>
      <c r="J154" s="271">
        <f>ROUND(I154*H154,2)</f>
        <v>0</v>
      </c>
      <c r="K154" s="267" t="s">
        <v>467</v>
      </c>
      <c r="L154" s="272"/>
      <c r="M154" s="273" t="s">
        <v>1</v>
      </c>
      <c r="N154" s="274" t="s">
        <v>43</v>
      </c>
      <c r="O154" s="72"/>
      <c r="P154" s="213">
        <f>O154*H154</f>
        <v>0</v>
      </c>
      <c r="Q154" s="213">
        <v>5.0000000000000002E-5</v>
      </c>
      <c r="R154" s="213">
        <f>Q154*H154</f>
        <v>5.0000000000000002E-5</v>
      </c>
      <c r="S154" s="213">
        <v>0</v>
      </c>
      <c r="T154" s="214">
        <f>S154*H154</f>
        <v>0</v>
      </c>
      <c r="U154" s="35"/>
      <c r="V154" s="35"/>
      <c r="W154" s="35"/>
      <c r="X154" s="35"/>
      <c r="Y154" s="35"/>
      <c r="Z154" s="35"/>
      <c r="AA154" s="35"/>
      <c r="AB154" s="35"/>
      <c r="AC154" s="35"/>
      <c r="AD154" s="35"/>
      <c r="AE154" s="35"/>
      <c r="AR154" s="215" t="s">
        <v>381</v>
      </c>
      <c r="AT154" s="215" t="s">
        <v>420</v>
      </c>
      <c r="AU154" s="215" t="s">
        <v>88</v>
      </c>
      <c r="AY154" s="18" t="s">
        <v>164</v>
      </c>
      <c r="BE154" s="216">
        <f>IF(N154="základní",J154,0)</f>
        <v>0</v>
      </c>
      <c r="BF154" s="216">
        <f>IF(N154="snížená",J154,0)</f>
        <v>0</v>
      </c>
      <c r="BG154" s="216">
        <f>IF(N154="zákl. přenesená",J154,0)</f>
        <v>0</v>
      </c>
      <c r="BH154" s="216">
        <f>IF(N154="sníž. přenesená",J154,0)</f>
        <v>0</v>
      </c>
      <c r="BI154" s="216">
        <f>IF(N154="nulová",J154,0)</f>
        <v>0</v>
      </c>
      <c r="BJ154" s="18" t="s">
        <v>86</v>
      </c>
      <c r="BK154" s="216">
        <f>ROUND(I154*H154,2)</f>
        <v>0</v>
      </c>
      <c r="BL154" s="18" t="s">
        <v>269</v>
      </c>
      <c r="BM154" s="215" t="s">
        <v>2279</v>
      </c>
    </row>
    <row r="155" spans="1:65" s="2" customFormat="1" ht="24" customHeight="1">
      <c r="A155" s="35"/>
      <c r="B155" s="36"/>
      <c r="C155" s="265" t="s">
        <v>288</v>
      </c>
      <c r="D155" s="265" t="s">
        <v>420</v>
      </c>
      <c r="E155" s="266" t="s">
        <v>2280</v>
      </c>
      <c r="F155" s="267" t="s">
        <v>2281</v>
      </c>
      <c r="G155" s="268" t="s">
        <v>395</v>
      </c>
      <c r="H155" s="269">
        <v>1</v>
      </c>
      <c r="I155" s="270"/>
      <c r="J155" s="271">
        <f>ROUND(I155*H155,2)</f>
        <v>0</v>
      </c>
      <c r="K155" s="267" t="s">
        <v>467</v>
      </c>
      <c r="L155" s="272"/>
      <c r="M155" s="273" t="s">
        <v>1</v>
      </c>
      <c r="N155" s="274" t="s">
        <v>43</v>
      </c>
      <c r="O155" s="72"/>
      <c r="P155" s="213">
        <f>O155*H155</f>
        <v>0</v>
      </c>
      <c r="Q155" s="213">
        <v>5.0000000000000002E-5</v>
      </c>
      <c r="R155" s="213">
        <f>Q155*H155</f>
        <v>5.0000000000000002E-5</v>
      </c>
      <c r="S155" s="213">
        <v>0</v>
      </c>
      <c r="T155" s="214">
        <f>S155*H155</f>
        <v>0</v>
      </c>
      <c r="U155" s="35"/>
      <c r="V155" s="35"/>
      <c r="W155" s="35"/>
      <c r="X155" s="35"/>
      <c r="Y155" s="35"/>
      <c r="Z155" s="35"/>
      <c r="AA155" s="35"/>
      <c r="AB155" s="35"/>
      <c r="AC155" s="35"/>
      <c r="AD155" s="35"/>
      <c r="AE155" s="35"/>
      <c r="AR155" s="215" t="s">
        <v>381</v>
      </c>
      <c r="AT155" s="215" t="s">
        <v>420</v>
      </c>
      <c r="AU155" s="215" t="s">
        <v>88</v>
      </c>
      <c r="AY155" s="18" t="s">
        <v>164</v>
      </c>
      <c r="BE155" s="216">
        <f>IF(N155="základní",J155,0)</f>
        <v>0</v>
      </c>
      <c r="BF155" s="216">
        <f>IF(N155="snížená",J155,0)</f>
        <v>0</v>
      </c>
      <c r="BG155" s="216">
        <f>IF(N155="zákl. přenesená",J155,0)</f>
        <v>0</v>
      </c>
      <c r="BH155" s="216">
        <f>IF(N155="sníž. přenesená",J155,0)</f>
        <v>0</v>
      </c>
      <c r="BI155" s="216">
        <f>IF(N155="nulová",J155,0)</f>
        <v>0</v>
      </c>
      <c r="BJ155" s="18" t="s">
        <v>86</v>
      </c>
      <c r="BK155" s="216">
        <f>ROUND(I155*H155,2)</f>
        <v>0</v>
      </c>
      <c r="BL155" s="18" t="s">
        <v>269</v>
      </c>
      <c r="BM155" s="215" t="s">
        <v>2282</v>
      </c>
    </row>
    <row r="156" spans="1:65" s="2" customFormat="1" ht="36" customHeight="1">
      <c r="A156" s="35"/>
      <c r="B156" s="36"/>
      <c r="C156" s="204" t="s">
        <v>294</v>
      </c>
      <c r="D156" s="204" t="s">
        <v>166</v>
      </c>
      <c r="E156" s="205" t="s">
        <v>2283</v>
      </c>
      <c r="F156" s="206" t="s">
        <v>2284</v>
      </c>
      <c r="G156" s="207" t="s">
        <v>262</v>
      </c>
      <c r="H156" s="208">
        <v>26</v>
      </c>
      <c r="I156" s="209"/>
      <c r="J156" s="210">
        <f>ROUND(I156*H156,2)</f>
        <v>0</v>
      </c>
      <c r="K156" s="206" t="s">
        <v>170</v>
      </c>
      <c r="L156" s="40"/>
      <c r="M156" s="211" t="s">
        <v>1</v>
      </c>
      <c r="N156" s="212" t="s">
        <v>43</v>
      </c>
      <c r="O156" s="72"/>
      <c r="P156" s="213">
        <f>O156*H156</f>
        <v>0</v>
      </c>
      <c r="Q156" s="213">
        <v>0</v>
      </c>
      <c r="R156" s="213">
        <f>Q156*H156</f>
        <v>0</v>
      </c>
      <c r="S156" s="213">
        <v>0</v>
      </c>
      <c r="T156" s="214">
        <f>S156*H156</f>
        <v>0</v>
      </c>
      <c r="U156" s="35"/>
      <c r="V156" s="35"/>
      <c r="W156" s="35"/>
      <c r="X156" s="35"/>
      <c r="Y156" s="35"/>
      <c r="Z156" s="35"/>
      <c r="AA156" s="35"/>
      <c r="AB156" s="35"/>
      <c r="AC156" s="35"/>
      <c r="AD156" s="35"/>
      <c r="AE156" s="35"/>
      <c r="AR156" s="215" t="s">
        <v>269</v>
      </c>
      <c r="AT156" s="215" t="s">
        <v>166</v>
      </c>
      <c r="AU156" s="215" t="s">
        <v>88</v>
      </c>
      <c r="AY156" s="18" t="s">
        <v>164</v>
      </c>
      <c r="BE156" s="216">
        <f>IF(N156="základní",J156,0)</f>
        <v>0</v>
      </c>
      <c r="BF156" s="216">
        <f>IF(N156="snížená",J156,0)</f>
        <v>0</v>
      </c>
      <c r="BG156" s="216">
        <f>IF(N156="zákl. přenesená",J156,0)</f>
        <v>0</v>
      </c>
      <c r="BH156" s="216">
        <f>IF(N156="sníž. přenesená",J156,0)</f>
        <v>0</v>
      </c>
      <c r="BI156" s="216">
        <f>IF(N156="nulová",J156,0)</f>
        <v>0</v>
      </c>
      <c r="BJ156" s="18" t="s">
        <v>86</v>
      </c>
      <c r="BK156" s="216">
        <f>ROUND(I156*H156,2)</f>
        <v>0</v>
      </c>
      <c r="BL156" s="18" t="s">
        <v>269</v>
      </c>
      <c r="BM156" s="215" t="s">
        <v>2285</v>
      </c>
    </row>
    <row r="157" spans="1:65" s="13" customFormat="1" ht="11.25">
      <c r="B157" s="221"/>
      <c r="C157" s="222"/>
      <c r="D157" s="217" t="s">
        <v>175</v>
      </c>
      <c r="E157" s="223" t="s">
        <v>1</v>
      </c>
      <c r="F157" s="224" t="s">
        <v>2286</v>
      </c>
      <c r="G157" s="222"/>
      <c r="H157" s="225">
        <v>26</v>
      </c>
      <c r="I157" s="226"/>
      <c r="J157" s="222"/>
      <c r="K157" s="222"/>
      <c r="L157" s="227"/>
      <c r="M157" s="228"/>
      <c r="N157" s="229"/>
      <c r="O157" s="229"/>
      <c r="P157" s="229"/>
      <c r="Q157" s="229"/>
      <c r="R157" s="229"/>
      <c r="S157" s="229"/>
      <c r="T157" s="230"/>
      <c r="AT157" s="231" t="s">
        <v>175</v>
      </c>
      <c r="AU157" s="231" t="s">
        <v>88</v>
      </c>
      <c r="AV157" s="13" t="s">
        <v>88</v>
      </c>
      <c r="AW157" s="13" t="s">
        <v>33</v>
      </c>
      <c r="AX157" s="13" t="s">
        <v>86</v>
      </c>
      <c r="AY157" s="231" t="s">
        <v>164</v>
      </c>
    </row>
    <row r="158" spans="1:65" s="2" customFormat="1" ht="24" customHeight="1">
      <c r="A158" s="35"/>
      <c r="B158" s="36"/>
      <c r="C158" s="265" t="s">
        <v>7</v>
      </c>
      <c r="D158" s="265" t="s">
        <v>420</v>
      </c>
      <c r="E158" s="266" t="s">
        <v>2287</v>
      </c>
      <c r="F158" s="267" t="s">
        <v>2288</v>
      </c>
      <c r="G158" s="268" t="s">
        <v>262</v>
      </c>
      <c r="H158" s="269">
        <v>5</v>
      </c>
      <c r="I158" s="270"/>
      <c r="J158" s="271">
        <f t="shared" ref="J158:J163" si="0">ROUND(I158*H158,2)</f>
        <v>0</v>
      </c>
      <c r="K158" s="267" t="s">
        <v>170</v>
      </c>
      <c r="L158" s="272"/>
      <c r="M158" s="273" t="s">
        <v>1</v>
      </c>
      <c r="N158" s="274" t="s">
        <v>43</v>
      </c>
      <c r="O158" s="72"/>
      <c r="P158" s="213">
        <f t="shared" ref="P158:P163" si="1">O158*H158</f>
        <v>0</v>
      </c>
      <c r="Q158" s="213">
        <v>5.0000000000000002E-5</v>
      </c>
      <c r="R158" s="213">
        <f t="shared" ref="R158:R163" si="2">Q158*H158</f>
        <v>2.5000000000000001E-4</v>
      </c>
      <c r="S158" s="213">
        <v>0</v>
      </c>
      <c r="T158" s="214">
        <f t="shared" ref="T158:T163" si="3">S158*H158</f>
        <v>0</v>
      </c>
      <c r="U158" s="35"/>
      <c r="V158" s="35"/>
      <c r="W158" s="35"/>
      <c r="X158" s="35"/>
      <c r="Y158" s="35"/>
      <c r="Z158" s="35"/>
      <c r="AA158" s="35"/>
      <c r="AB158" s="35"/>
      <c r="AC158" s="35"/>
      <c r="AD158" s="35"/>
      <c r="AE158" s="35"/>
      <c r="AR158" s="215" t="s">
        <v>381</v>
      </c>
      <c r="AT158" s="215" t="s">
        <v>420</v>
      </c>
      <c r="AU158" s="215" t="s">
        <v>88</v>
      </c>
      <c r="AY158" s="18" t="s">
        <v>164</v>
      </c>
      <c r="BE158" s="216">
        <f t="shared" ref="BE158:BE163" si="4">IF(N158="základní",J158,0)</f>
        <v>0</v>
      </c>
      <c r="BF158" s="216">
        <f t="shared" ref="BF158:BF163" si="5">IF(N158="snížená",J158,0)</f>
        <v>0</v>
      </c>
      <c r="BG158" s="216">
        <f t="shared" ref="BG158:BG163" si="6">IF(N158="zákl. přenesená",J158,0)</f>
        <v>0</v>
      </c>
      <c r="BH158" s="216">
        <f t="shared" ref="BH158:BH163" si="7">IF(N158="sníž. přenesená",J158,0)</f>
        <v>0</v>
      </c>
      <c r="BI158" s="216">
        <f t="shared" ref="BI158:BI163" si="8">IF(N158="nulová",J158,0)</f>
        <v>0</v>
      </c>
      <c r="BJ158" s="18" t="s">
        <v>86</v>
      </c>
      <c r="BK158" s="216">
        <f t="shared" ref="BK158:BK163" si="9">ROUND(I158*H158,2)</f>
        <v>0</v>
      </c>
      <c r="BL158" s="18" t="s">
        <v>269</v>
      </c>
      <c r="BM158" s="215" t="s">
        <v>2289</v>
      </c>
    </row>
    <row r="159" spans="1:65" s="2" customFormat="1" ht="24" customHeight="1">
      <c r="A159" s="35"/>
      <c r="B159" s="36"/>
      <c r="C159" s="265" t="s">
        <v>303</v>
      </c>
      <c r="D159" s="265" t="s">
        <v>420</v>
      </c>
      <c r="E159" s="266" t="s">
        <v>2290</v>
      </c>
      <c r="F159" s="267" t="s">
        <v>2291</v>
      </c>
      <c r="G159" s="268" t="s">
        <v>262</v>
      </c>
      <c r="H159" s="269">
        <v>5</v>
      </c>
      <c r="I159" s="270"/>
      <c r="J159" s="271">
        <f t="shared" si="0"/>
        <v>0</v>
      </c>
      <c r="K159" s="267" t="s">
        <v>170</v>
      </c>
      <c r="L159" s="272"/>
      <c r="M159" s="273" t="s">
        <v>1</v>
      </c>
      <c r="N159" s="274" t="s">
        <v>43</v>
      </c>
      <c r="O159" s="72"/>
      <c r="P159" s="213">
        <f t="shared" si="1"/>
        <v>0</v>
      </c>
      <c r="Q159" s="213">
        <v>8.0000000000000007E-5</v>
      </c>
      <c r="R159" s="213">
        <f t="shared" si="2"/>
        <v>4.0000000000000002E-4</v>
      </c>
      <c r="S159" s="213">
        <v>0</v>
      </c>
      <c r="T159" s="214">
        <f t="shared" si="3"/>
        <v>0</v>
      </c>
      <c r="U159" s="35"/>
      <c r="V159" s="35"/>
      <c r="W159" s="35"/>
      <c r="X159" s="35"/>
      <c r="Y159" s="35"/>
      <c r="Z159" s="35"/>
      <c r="AA159" s="35"/>
      <c r="AB159" s="35"/>
      <c r="AC159" s="35"/>
      <c r="AD159" s="35"/>
      <c r="AE159" s="35"/>
      <c r="AR159" s="215" t="s">
        <v>381</v>
      </c>
      <c r="AT159" s="215" t="s">
        <v>420</v>
      </c>
      <c r="AU159" s="215" t="s">
        <v>88</v>
      </c>
      <c r="AY159" s="18" t="s">
        <v>164</v>
      </c>
      <c r="BE159" s="216">
        <f t="shared" si="4"/>
        <v>0</v>
      </c>
      <c r="BF159" s="216">
        <f t="shared" si="5"/>
        <v>0</v>
      </c>
      <c r="BG159" s="216">
        <f t="shared" si="6"/>
        <v>0</v>
      </c>
      <c r="BH159" s="216">
        <f t="shared" si="7"/>
        <v>0</v>
      </c>
      <c r="BI159" s="216">
        <f t="shared" si="8"/>
        <v>0</v>
      </c>
      <c r="BJ159" s="18" t="s">
        <v>86</v>
      </c>
      <c r="BK159" s="216">
        <f t="shared" si="9"/>
        <v>0</v>
      </c>
      <c r="BL159" s="18" t="s">
        <v>269</v>
      </c>
      <c r="BM159" s="215" t="s">
        <v>2292</v>
      </c>
    </row>
    <row r="160" spans="1:65" s="2" customFormat="1" ht="16.5" customHeight="1">
      <c r="A160" s="35"/>
      <c r="B160" s="36"/>
      <c r="C160" s="265" t="s">
        <v>309</v>
      </c>
      <c r="D160" s="265" t="s">
        <v>420</v>
      </c>
      <c r="E160" s="266" t="s">
        <v>2293</v>
      </c>
      <c r="F160" s="267" t="s">
        <v>2294</v>
      </c>
      <c r="G160" s="268" t="s">
        <v>262</v>
      </c>
      <c r="H160" s="269">
        <v>16</v>
      </c>
      <c r="I160" s="270"/>
      <c r="J160" s="271">
        <f t="shared" si="0"/>
        <v>0</v>
      </c>
      <c r="K160" s="267" t="s">
        <v>170</v>
      </c>
      <c r="L160" s="272"/>
      <c r="M160" s="273" t="s">
        <v>1</v>
      </c>
      <c r="N160" s="274" t="s">
        <v>43</v>
      </c>
      <c r="O160" s="72"/>
      <c r="P160" s="213">
        <f t="shared" si="1"/>
        <v>0</v>
      </c>
      <c r="Q160" s="213">
        <v>8.0000000000000007E-5</v>
      </c>
      <c r="R160" s="213">
        <f t="shared" si="2"/>
        <v>1.2800000000000001E-3</v>
      </c>
      <c r="S160" s="213">
        <v>0</v>
      </c>
      <c r="T160" s="214">
        <f t="shared" si="3"/>
        <v>0</v>
      </c>
      <c r="U160" s="35"/>
      <c r="V160" s="35"/>
      <c r="W160" s="35"/>
      <c r="X160" s="35"/>
      <c r="Y160" s="35"/>
      <c r="Z160" s="35"/>
      <c r="AA160" s="35"/>
      <c r="AB160" s="35"/>
      <c r="AC160" s="35"/>
      <c r="AD160" s="35"/>
      <c r="AE160" s="35"/>
      <c r="AR160" s="215" t="s">
        <v>381</v>
      </c>
      <c r="AT160" s="215" t="s">
        <v>420</v>
      </c>
      <c r="AU160" s="215" t="s">
        <v>88</v>
      </c>
      <c r="AY160" s="18" t="s">
        <v>164</v>
      </c>
      <c r="BE160" s="216">
        <f t="shared" si="4"/>
        <v>0</v>
      </c>
      <c r="BF160" s="216">
        <f t="shared" si="5"/>
        <v>0</v>
      </c>
      <c r="BG160" s="216">
        <f t="shared" si="6"/>
        <v>0</v>
      </c>
      <c r="BH160" s="216">
        <f t="shared" si="7"/>
        <v>0</v>
      </c>
      <c r="BI160" s="216">
        <f t="shared" si="8"/>
        <v>0</v>
      </c>
      <c r="BJ160" s="18" t="s">
        <v>86</v>
      </c>
      <c r="BK160" s="216">
        <f t="shared" si="9"/>
        <v>0</v>
      </c>
      <c r="BL160" s="18" t="s">
        <v>269</v>
      </c>
      <c r="BM160" s="215" t="s">
        <v>2295</v>
      </c>
    </row>
    <row r="161" spans="1:65" s="2" customFormat="1" ht="36" customHeight="1">
      <c r="A161" s="35"/>
      <c r="B161" s="36"/>
      <c r="C161" s="204" t="s">
        <v>320</v>
      </c>
      <c r="D161" s="204" t="s">
        <v>166</v>
      </c>
      <c r="E161" s="205" t="s">
        <v>2296</v>
      </c>
      <c r="F161" s="206" t="s">
        <v>2297</v>
      </c>
      <c r="G161" s="207" t="s">
        <v>262</v>
      </c>
      <c r="H161" s="208">
        <v>10</v>
      </c>
      <c r="I161" s="209"/>
      <c r="J161" s="210">
        <f t="shared" si="0"/>
        <v>0</v>
      </c>
      <c r="K161" s="206" t="s">
        <v>170</v>
      </c>
      <c r="L161" s="40"/>
      <c r="M161" s="211" t="s">
        <v>1</v>
      </c>
      <c r="N161" s="212" t="s">
        <v>43</v>
      </c>
      <c r="O161" s="72"/>
      <c r="P161" s="213">
        <f t="shared" si="1"/>
        <v>0</v>
      </c>
      <c r="Q161" s="213">
        <v>0</v>
      </c>
      <c r="R161" s="213">
        <f t="shared" si="2"/>
        <v>0</v>
      </c>
      <c r="S161" s="213">
        <v>0</v>
      </c>
      <c r="T161" s="214">
        <f t="shared" si="3"/>
        <v>0</v>
      </c>
      <c r="U161" s="35"/>
      <c r="V161" s="35"/>
      <c r="W161" s="35"/>
      <c r="X161" s="35"/>
      <c r="Y161" s="35"/>
      <c r="Z161" s="35"/>
      <c r="AA161" s="35"/>
      <c r="AB161" s="35"/>
      <c r="AC161" s="35"/>
      <c r="AD161" s="35"/>
      <c r="AE161" s="35"/>
      <c r="AR161" s="215" t="s">
        <v>269</v>
      </c>
      <c r="AT161" s="215" t="s">
        <v>166</v>
      </c>
      <c r="AU161" s="215" t="s">
        <v>88</v>
      </c>
      <c r="AY161" s="18" t="s">
        <v>164</v>
      </c>
      <c r="BE161" s="216">
        <f t="shared" si="4"/>
        <v>0</v>
      </c>
      <c r="BF161" s="216">
        <f t="shared" si="5"/>
        <v>0</v>
      </c>
      <c r="BG161" s="216">
        <f t="shared" si="6"/>
        <v>0</v>
      </c>
      <c r="BH161" s="216">
        <f t="shared" si="7"/>
        <v>0</v>
      </c>
      <c r="BI161" s="216">
        <f t="shared" si="8"/>
        <v>0</v>
      </c>
      <c r="BJ161" s="18" t="s">
        <v>86</v>
      </c>
      <c r="BK161" s="216">
        <f t="shared" si="9"/>
        <v>0</v>
      </c>
      <c r="BL161" s="18" t="s">
        <v>269</v>
      </c>
      <c r="BM161" s="215" t="s">
        <v>2298</v>
      </c>
    </row>
    <row r="162" spans="1:65" s="2" customFormat="1" ht="16.5" customHeight="1">
      <c r="A162" s="35"/>
      <c r="B162" s="36"/>
      <c r="C162" s="265" t="s">
        <v>328</v>
      </c>
      <c r="D162" s="265" t="s">
        <v>420</v>
      </c>
      <c r="E162" s="266" t="s">
        <v>2299</v>
      </c>
      <c r="F162" s="267" t="s">
        <v>2300</v>
      </c>
      <c r="G162" s="268" t="s">
        <v>262</v>
      </c>
      <c r="H162" s="269">
        <v>10</v>
      </c>
      <c r="I162" s="270"/>
      <c r="J162" s="271">
        <f t="shared" si="0"/>
        <v>0</v>
      </c>
      <c r="K162" s="267" t="s">
        <v>170</v>
      </c>
      <c r="L162" s="272"/>
      <c r="M162" s="273" t="s">
        <v>1</v>
      </c>
      <c r="N162" s="274" t="s">
        <v>43</v>
      </c>
      <c r="O162" s="72"/>
      <c r="P162" s="213">
        <f t="shared" si="1"/>
        <v>0</v>
      </c>
      <c r="Q162" s="213">
        <v>1.2E-4</v>
      </c>
      <c r="R162" s="213">
        <f t="shared" si="2"/>
        <v>1.2000000000000001E-3</v>
      </c>
      <c r="S162" s="213">
        <v>0</v>
      </c>
      <c r="T162" s="214">
        <f t="shared" si="3"/>
        <v>0</v>
      </c>
      <c r="U162" s="35"/>
      <c r="V162" s="35"/>
      <c r="W162" s="35"/>
      <c r="X162" s="35"/>
      <c r="Y162" s="35"/>
      <c r="Z162" s="35"/>
      <c r="AA162" s="35"/>
      <c r="AB162" s="35"/>
      <c r="AC162" s="35"/>
      <c r="AD162" s="35"/>
      <c r="AE162" s="35"/>
      <c r="AR162" s="215" t="s">
        <v>381</v>
      </c>
      <c r="AT162" s="215" t="s">
        <v>420</v>
      </c>
      <c r="AU162" s="215" t="s">
        <v>88</v>
      </c>
      <c r="AY162" s="18" t="s">
        <v>164</v>
      </c>
      <c r="BE162" s="216">
        <f t="shared" si="4"/>
        <v>0</v>
      </c>
      <c r="BF162" s="216">
        <f t="shared" si="5"/>
        <v>0</v>
      </c>
      <c r="BG162" s="216">
        <f t="shared" si="6"/>
        <v>0</v>
      </c>
      <c r="BH162" s="216">
        <f t="shared" si="7"/>
        <v>0</v>
      </c>
      <c r="BI162" s="216">
        <f t="shared" si="8"/>
        <v>0</v>
      </c>
      <c r="BJ162" s="18" t="s">
        <v>86</v>
      </c>
      <c r="BK162" s="216">
        <f t="shared" si="9"/>
        <v>0</v>
      </c>
      <c r="BL162" s="18" t="s">
        <v>269</v>
      </c>
      <c r="BM162" s="215" t="s">
        <v>2301</v>
      </c>
    </row>
    <row r="163" spans="1:65" s="2" customFormat="1" ht="36" customHeight="1">
      <c r="A163" s="35"/>
      <c r="B163" s="36"/>
      <c r="C163" s="204" t="s">
        <v>335</v>
      </c>
      <c r="D163" s="204" t="s">
        <v>166</v>
      </c>
      <c r="E163" s="205" t="s">
        <v>2302</v>
      </c>
      <c r="F163" s="206" t="s">
        <v>2303</v>
      </c>
      <c r="G163" s="207" t="s">
        <v>262</v>
      </c>
      <c r="H163" s="208">
        <v>210</v>
      </c>
      <c r="I163" s="209"/>
      <c r="J163" s="210">
        <f t="shared" si="0"/>
        <v>0</v>
      </c>
      <c r="K163" s="206" t="s">
        <v>170</v>
      </c>
      <c r="L163" s="40"/>
      <c r="M163" s="211" t="s">
        <v>1</v>
      </c>
      <c r="N163" s="212" t="s">
        <v>43</v>
      </c>
      <c r="O163" s="72"/>
      <c r="P163" s="213">
        <f t="shared" si="1"/>
        <v>0</v>
      </c>
      <c r="Q163" s="213">
        <v>0</v>
      </c>
      <c r="R163" s="213">
        <f t="shared" si="2"/>
        <v>0</v>
      </c>
      <c r="S163" s="213">
        <v>0</v>
      </c>
      <c r="T163" s="214">
        <f t="shared" si="3"/>
        <v>0</v>
      </c>
      <c r="U163" s="35"/>
      <c r="V163" s="35"/>
      <c r="W163" s="35"/>
      <c r="X163" s="35"/>
      <c r="Y163" s="35"/>
      <c r="Z163" s="35"/>
      <c r="AA163" s="35"/>
      <c r="AB163" s="35"/>
      <c r="AC163" s="35"/>
      <c r="AD163" s="35"/>
      <c r="AE163" s="35"/>
      <c r="AR163" s="215" t="s">
        <v>269</v>
      </c>
      <c r="AT163" s="215" t="s">
        <v>166</v>
      </c>
      <c r="AU163" s="215" t="s">
        <v>88</v>
      </c>
      <c r="AY163" s="18" t="s">
        <v>164</v>
      </c>
      <c r="BE163" s="216">
        <f t="shared" si="4"/>
        <v>0</v>
      </c>
      <c r="BF163" s="216">
        <f t="shared" si="5"/>
        <v>0</v>
      </c>
      <c r="BG163" s="216">
        <f t="shared" si="6"/>
        <v>0</v>
      </c>
      <c r="BH163" s="216">
        <f t="shared" si="7"/>
        <v>0</v>
      </c>
      <c r="BI163" s="216">
        <f t="shared" si="8"/>
        <v>0</v>
      </c>
      <c r="BJ163" s="18" t="s">
        <v>86</v>
      </c>
      <c r="BK163" s="216">
        <f t="shared" si="9"/>
        <v>0</v>
      </c>
      <c r="BL163" s="18" t="s">
        <v>269</v>
      </c>
      <c r="BM163" s="215" t="s">
        <v>2304</v>
      </c>
    </row>
    <row r="164" spans="1:65" s="13" customFormat="1" ht="11.25">
      <c r="B164" s="221"/>
      <c r="C164" s="222"/>
      <c r="D164" s="217" t="s">
        <v>175</v>
      </c>
      <c r="E164" s="223" t="s">
        <v>1</v>
      </c>
      <c r="F164" s="224" t="s">
        <v>2305</v>
      </c>
      <c r="G164" s="222"/>
      <c r="H164" s="225">
        <v>210</v>
      </c>
      <c r="I164" s="226"/>
      <c r="J164" s="222"/>
      <c r="K164" s="222"/>
      <c r="L164" s="227"/>
      <c r="M164" s="228"/>
      <c r="N164" s="229"/>
      <c r="O164" s="229"/>
      <c r="P164" s="229"/>
      <c r="Q164" s="229"/>
      <c r="R164" s="229"/>
      <c r="S164" s="229"/>
      <c r="T164" s="230"/>
      <c r="AT164" s="231" t="s">
        <v>175</v>
      </c>
      <c r="AU164" s="231" t="s">
        <v>88</v>
      </c>
      <c r="AV164" s="13" t="s">
        <v>88</v>
      </c>
      <c r="AW164" s="13" t="s">
        <v>33</v>
      </c>
      <c r="AX164" s="13" t="s">
        <v>86</v>
      </c>
      <c r="AY164" s="231" t="s">
        <v>164</v>
      </c>
    </row>
    <row r="165" spans="1:65" s="2" customFormat="1" ht="16.5" customHeight="1">
      <c r="A165" s="35"/>
      <c r="B165" s="36"/>
      <c r="C165" s="265" t="s">
        <v>341</v>
      </c>
      <c r="D165" s="265" t="s">
        <v>420</v>
      </c>
      <c r="E165" s="266" t="s">
        <v>2306</v>
      </c>
      <c r="F165" s="267" t="s">
        <v>2307</v>
      </c>
      <c r="G165" s="268" t="s">
        <v>262</v>
      </c>
      <c r="H165" s="269">
        <v>150</v>
      </c>
      <c r="I165" s="270"/>
      <c r="J165" s="271">
        <f>ROUND(I165*H165,2)</f>
        <v>0</v>
      </c>
      <c r="K165" s="267" t="s">
        <v>170</v>
      </c>
      <c r="L165" s="272"/>
      <c r="M165" s="273" t="s">
        <v>1</v>
      </c>
      <c r="N165" s="274" t="s">
        <v>43</v>
      </c>
      <c r="O165" s="72"/>
      <c r="P165" s="213">
        <f>O165*H165</f>
        <v>0</v>
      </c>
      <c r="Q165" s="213">
        <v>1.2E-4</v>
      </c>
      <c r="R165" s="213">
        <f>Q165*H165</f>
        <v>1.8000000000000002E-2</v>
      </c>
      <c r="S165" s="213">
        <v>0</v>
      </c>
      <c r="T165" s="214">
        <f>S165*H165</f>
        <v>0</v>
      </c>
      <c r="U165" s="35"/>
      <c r="V165" s="35"/>
      <c r="W165" s="35"/>
      <c r="X165" s="35"/>
      <c r="Y165" s="35"/>
      <c r="Z165" s="35"/>
      <c r="AA165" s="35"/>
      <c r="AB165" s="35"/>
      <c r="AC165" s="35"/>
      <c r="AD165" s="35"/>
      <c r="AE165" s="35"/>
      <c r="AR165" s="215" t="s">
        <v>381</v>
      </c>
      <c r="AT165" s="215" t="s">
        <v>420</v>
      </c>
      <c r="AU165" s="215" t="s">
        <v>88</v>
      </c>
      <c r="AY165" s="18" t="s">
        <v>164</v>
      </c>
      <c r="BE165" s="216">
        <f>IF(N165="základní",J165,0)</f>
        <v>0</v>
      </c>
      <c r="BF165" s="216">
        <f>IF(N165="snížená",J165,0)</f>
        <v>0</v>
      </c>
      <c r="BG165" s="216">
        <f>IF(N165="zákl. přenesená",J165,0)</f>
        <v>0</v>
      </c>
      <c r="BH165" s="216">
        <f>IF(N165="sníž. přenesená",J165,0)</f>
        <v>0</v>
      </c>
      <c r="BI165" s="216">
        <f>IF(N165="nulová",J165,0)</f>
        <v>0</v>
      </c>
      <c r="BJ165" s="18" t="s">
        <v>86</v>
      </c>
      <c r="BK165" s="216">
        <f>ROUND(I165*H165,2)</f>
        <v>0</v>
      </c>
      <c r="BL165" s="18" t="s">
        <v>269</v>
      </c>
      <c r="BM165" s="215" t="s">
        <v>2308</v>
      </c>
    </row>
    <row r="166" spans="1:65" s="2" customFormat="1" ht="16.5" customHeight="1">
      <c r="A166" s="35"/>
      <c r="B166" s="36"/>
      <c r="C166" s="265" t="s">
        <v>346</v>
      </c>
      <c r="D166" s="265" t="s">
        <v>420</v>
      </c>
      <c r="E166" s="266" t="s">
        <v>2309</v>
      </c>
      <c r="F166" s="267" t="s">
        <v>2310</v>
      </c>
      <c r="G166" s="268" t="s">
        <v>262</v>
      </c>
      <c r="H166" s="269">
        <v>60</v>
      </c>
      <c r="I166" s="270"/>
      <c r="J166" s="271">
        <f>ROUND(I166*H166,2)</f>
        <v>0</v>
      </c>
      <c r="K166" s="267" t="s">
        <v>170</v>
      </c>
      <c r="L166" s="272"/>
      <c r="M166" s="273" t="s">
        <v>1</v>
      </c>
      <c r="N166" s="274" t="s">
        <v>43</v>
      </c>
      <c r="O166" s="72"/>
      <c r="P166" s="213">
        <f>O166*H166</f>
        <v>0</v>
      </c>
      <c r="Q166" s="213">
        <v>1.7000000000000001E-4</v>
      </c>
      <c r="R166" s="213">
        <f>Q166*H166</f>
        <v>1.0200000000000001E-2</v>
      </c>
      <c r="S166" s="213">
        <v>0</v>
      </c>
      <c r="T166" s="214">
        <f>S166*H166</f>
        <v>0</v>
      </c>
      <c r="U166" s="35"/>
      <c r="V166" s="35"/>
      <c r="W166" s="35"/>
      <c r="X166" s="35"/>
      <c r="Y166" s="35"/>
      <c r="Z166" s="35"/>
      <c r="AA166" s="35"/>
      <c r="AB166" s="35"/>
      <c r="AC166" s="35"/>
      <c r="AD166" s="35"/>
      <c r="AE166" s="35"/>
      <c r="AR166" s="215" t="s">
        <v>381</v>
      </c>
      <c r="AT166" s="215" t="s">
        <v>420</v>
      </c>
      <c r="AU166" s="215" t="s">
        <v>88</v>
      </c>
      <c r="AY166" s="18" t="s">
        <v>164</v>
      </c>
      <c r="BE166" s="216">
        <f>IF(N166="základní",J166,0)</f>
        <v>0</v>
      </c>
      <c r="BF166" s="216">
        <f>IF(N166="snížená",J166,0)</f>
        <v>0</v>
      </c>
      <c r="BG166" s="216">
        <f>IF(N166="zákl. přenesená",J166,0)</f>
        <v>0</v>
      </c>
      <c r="BH166" s="216">
        <f>IF(N166="sníž. přenesená",J166,0)</f>
        <v>0</v>
      </c>
      <c r="BI166" s="216">
        <f>IF(N166="nulová",J166,0)</f>
        <v>0</v>
      </c>
      <c r="BJ166" s="18" t="s">
        <v>86</v>
      </c>
      <c r="BK166" s="216">
        <f>ROUND(I166*H166,2)</f>
        <v>0</v>
      </c>
      <c r="BL166" s="18" t="s">
        <v>269</v>
      </c>
      <c r="BM166" s="215" t="s">
        <v>2311</v>
      </c>
    </row>
    <row r="167" spans="1:65" s="2" customFormat="1" ht="36" customHeight="1">
      <c r="A167" s="35"/>
      <c r="B167" s="36"/>
      <c r="C167" s="204" t="s">
        <v>354</v>
      </c>
      <c r="D167" s="204" t="s">
        <v>166</v>
      </c>
      <c r="E167" s="205" t="s">
        <v>2312</v>
      </c>
      <c r="F167" s="206" t="s">
        <v>2313</v>
      </c>
      <c r="G167" s="207" t="s">
        <v>262</v>
      </c>
      <c r="H167" s="208">
        <v>20</v>
      </c>
      <c r="I167" s="209"/>
      <c r="J167" s="210">
        <f>ROUND(I167*H167,2)</f>
        <v>0</v>
      </c>
      <c r="K167" s="206" t="s">
        <v>170</v>
      </c>
      <c r="L167" s="40"/>
      <c r="M167" s="211" t="s">
        <v>1</v>
      </c>
      <c r="N167" s="212" t="s">
        <v>43</v>
      </c>
      <c r="O167" s="72"/>
      <c r="P167" s="213">
        <f>O167*H167</f>
        <v>0</v>
      </c>
      <c r="Q167" s="213">
        <v>0</v>
      </c>
      <c r="R167" s="213">
        <f>Q167*H167</f>
        <v>0</v>
      </c>
      <c r="S167" s="213">
        <v>0</v>
      </c>
      <c r="T167" s="214">
        <f>S167*H167</f>
        <v>0</v>
      </c>
      <c r="U167" s="35"/>
      <c r="V167" s="35"/>
      <c r="W167" s="35"/>
      <c r="X167" s="35"/>
      <c r="Y167" s="35"/>
      <c r="Z167" s="35"/>
      <c r="AA167" s="35"/>
      <c r="AB167" s="35"/>
      <c r="AC167" s="35"/>
      <c r="AD167" s="35"/>
      <c r="AE167" s="35"/>
      <c r="AR167" s="215" t="s">
        <v>269</v>
      </c>
      <c r="AT167" s="215" t="s">
        <v>166</v>
      </c>
      <c r="AU167" s="215" t="s">
        <v>88</v>
      </c>
      <c r="AY167" s="18" t="s">
        <v>164</v>
      </c>
      <c r="BE167" s="216">
        <f>IF(N167="základní",J167,0)</f>
        <v>0</v>
      </c>
      <c r="BF167" s="216">
        <f>IF(N167="snížená",J167,0)</f>
        <v>0</v>
      </c>
      <c r="BG167" s="216">
        <f>IF(N167="zákl. přenesená",J167,0)</f>
        <v>0</v>
      </c>
      <c r="BH167" s="216">
        <f>IF(N167="sníž. přenesená",J167,0)</f>
        <v>0</v>
      </c>
      <c r="BI167" s="216">
        <f>IF(N167="nulová",J167,0)</f>
        <v>0</v>
      </c>
      <c r="BJ167" s="18" t="s">
        <v>86</v>
      </c>
      <c r="BK167" s="216">
        <f>ROUND(I167*H167,2)</f>
        <v>0</v>
      </c>
      <c r="BL167" s="18" t="s">
        <v>269</v>
      </c>
      <c r="BM167" s="215" t="s">
        <v>2314</v>
      </c>
    </row>
    <row r="168" spans="1:65" s="2" customFormat="1" ht="16.5" customHeight="1">
      <c r="A168" s="35"/>
      <c r="B168" s="36"/>
      <c r="C168" s="265" t="s">
        <v>363</v>
      </c>
      <c r="D168" s="265" t="s">
        <v>420</v>
      </c>
      <c r="E168" s="266" t="s">
        <v>2315</v>
      </c>
      <c r="F168" s="267" t="s">
        <v>2316</v>
      </c>
      <c r="G168" s="268" t="s">
        <v>262</v>
      </c>
      <c r="H168" s="269">
        <v>20</v>
      </c>
      <c r="I168" s="270"/>
      <c r="J168" s="271">
        <f>ROUND(I168*H168,2)</f>
        <v>0</v>
      </c>
      <c r="K168" s="267" t="s">
        <v>170</v>
      </c>
      <c r="L168" s="272"/>
      <c r="M168" s="273" t="s">
        <v>1</v>
      </c>
      <c r="N168" s="274" t="s">
        <v>43</v>
      </c>
      <c r="O168" s="72"/>
      <c r="P168" s="213">
        <f>O168*H168</f>
        <v>0</v>
      </c>
      <c r="Q168" s="213">
        <v>8.9999999999999998E-4</v>
      </c>
      <c r="R168" s="213">
        <f>Q168*H168</f>
        <v>1.7999999999999999E-2</v>
      </c>
      <c r="S168" s="213">
        <v>0</v>
      </c>
      <c r="T168" s="214">
        <f>S168*H168</f>
        <v>0</v>
      </c>
      <c r="U168" s="35"/>
      <c r="V168" s="35"/>
      <c r="W168" s="35"/>
      <c r="X168" s="35"/>
      <c r="Y168" s="35"/>
      <c r="Z168" s="35"/>
      <c r="AA168" s="35"/>
      <c r="AB168" s="35"/>
      <c r="AC168" s="35"/>
      <c r="AD168" s="35"/>
      <c r="AE168" s="35"/>
      <c r="AR168" s="215" t="s">
        <v>381</v>
      </c>
      <c r="AT168" s="215" t="s">
        <v>420</v>
      </c>
      <c r="AU168" s="215" t="s">
        <v>88</v>
      </c>
      <c r="AY168" s="18" t="s">
        <v>164</v>
      </c>
      <c r="BE168" s="216">
        <f>IF(N168="základní",J168,0)</f>
        <v>0</v>
      </c>
      <c r="BF168" s="216">
        <f>IF(N168="snížená",J168,0)</f>
        <v>0</v>
      </c>
      <c r="BG168" s="216">
        <f>IF(N168="zákl. přenesená",J168,0)</f>
        <v>0</v>
      </c>
      <c r="BH168" s="216">
        <f>IF(N168="sníž. přenesená",J168,0)</f>
        <v>0</v>
      </c>
      <c r="BI168" s="216">
        <f>IF(N168="nulová",J168,0)</f>
        <v>0</v>
      </c>
      <c r="BJ168" s="18" t="s">
        <v>86</v>
      </c>
      <c r="BK168" s="216">
        <f>ROUND(I168*H168,2)</f>
        <v>0</v>
      </c>
      <c r="BL168" s="18" t="s">
        <v>269</v>
      </c>
      <c r="BM168" s="215" t="s">
        <v>2317</v>
      </c>
    </row>
    <row r="169" spans="1:65" s="2" customFormat="1" ht="36" customHeight="1">
      <c r="A169" s="35"/>
      <c r="B169" s="36"/>
      <c r="C169" s="204" t="s">
        <v>370</v>
      </c>
      <c r="D169" s="204" t="s">
        <v>166</v>
      </c>
      <c r="E169" s="205" t="s">
        <v>2318</v>
      </c>
      <c r="F169" s="206" t="s">
        <v>2319</v>
      </c>
      <c r="G169" s="207" t="s">
        <v>262</v>
      </c>
      <c r="H169" s="208">
        <v>40</v>
      </c>
      <c r="I169" s="209"/>
      <c r="J169" s="210">
        <f>ROUND(I169*H169,2)</f>
        <v>0</v>
      </c>
      <c r="K169" s="206" t="s">
        <v>170</v>
      </c>
      <c r="L169" s="40"/>
      <c r="M169" s="211" t="s">
        <v>1</v>
      </c>
      <c r="N169" s="212" t="s">
        <v>43</v>
      </c>
      <c r="O169" s="72"/>
      <c r="P169" s="213">
        <f>O169*H169</f>
        <v>0</v>
      </c>
      <c r="Q169" s="213">
        <v>0</v>
      </c>
      <c r="R169" s="213">
        <f>Q169*H169</f>
        <v>0</v>
      </c>
      <c r="S169" s="213">
        <v>0</v>
      </c>
      <c r="T169" s="214">
        <f>S169*H169</f>
        <v>0</v>
      </c>
      <c r="U169" s="35"/>
      <c r="V169" s="35"/>
      <c r="W169" s="35"/>
      <c r="X169" s="35"/>
      <c r="Y169" s="35"/>
      <c r="Z169" s="35"/>
      <c r="AA169" s="35"/>
      <c r="AB169" s="35"/>
      <c r="AC169" s="35"/>
      <c r="AD169" s="35"/>
      <c r="AE169" s="35"/>
      <c r="AR169" s="215" t="s">
        <v>269</v>
      </c>
      <c r="AT169" s="215" t="s">
        <v>166</v>
      </c>
      <c r="AU169" s="215" t="s">
        <v>88</v>
      </c>
      <c r="AY169" s="18" t="s">
        <v>164</v>
      </c>
      <c r="BE169" s="216">
        <f>IF(N169="základní",J169,0)</f>
        <v>0</v>
      </c>
      <c r="BF169" s="216">
        <f>IF(N169="snížená",J169,0)</f>
        <v>0</v>
      </c>
      <c r="BG169" s="216">
        <f>IF(N169="zákl. přenesená",J169,0)</f>
        <v>0</v>
      </c>
      <c r="BH169" s="216">
        <f>IF(N169="sníž. přenesená",J169,0)</f>
        <v>0</v>
      </c>
      <c r="BI169" s="216">
        <f>IF(N169="nulová",J169,0)</f>
        <v>0</v>
      </c>
      <c r="BJ169" s="18" t="s">
        <v>86</v>
      </c>
      <c r="BK169" s="216">
        <f>ROUND(I169*H169,2)</f>
        <v>0</v>
      </c>
      <c r="BL169" s="18" t="s">
        <v>269</v>
      </c>
      <c r="BM169" s="215" t="s">
        <v>2320</v>
      </c>
    </row>
    <row r="170" spans="1:65" s="13" customFormat="1" ht="11.25">
      <c r="B170" s="221"/>
      <c r="C170" s="222"/>
      <c r="D170" s="217" t="s">
        <v>175</v>
      </c>
      <c r="E170" s="223" t="s">
        <v>1</v>
      </c>
      <c r="F170" s="224" t="s">
        <v>2321</v>
      </c>
      <c r="G170" s="222"/>
      <c r="H170" s="225">
        <v>40</v>
      </c>
      <c r="I170" s="226"/>
      <c r="J170" s="222"/>
      <c r="K170" s="222"/>
      <c r="L170" s="227"/>
      <c r="M170" s="228"/>
      <c r="N170" s="229"/>
      <c r="O170" s="229"/>
      <c r="P170" s="229"/>
      <c r="Q170" s="229"/>
      <c r="R170" s="229"/>
      <c r="S170" s="229"/>
      <c r="T170" s="230"/>
      <c r="AT170" s="231" t="s">
        <v>175</v>
      </c>
      <c r="AU170" s="231" t="s">
        <v>88</v>
      </c>
      <c r="AV170" s="13" t="s">
        <v>88</v>
      </c>
      <c r="AW170" s="13" t="s">
        <v>33</v>
      </c>
      <c r="AX170" s="13" t="s">
        <v>86</v>
      </c>
      <c r="AY170" s="231" t="s">
        <v>164</v>
      </c>
    </row>
    <row r="171" spans="1:65" s="2" customFormat="1" ht="16.5" customHeight="1">
      <c r="A171" s="35"/>
      <c r="B171" s="36"/>
      <c r="C171" s="265" t="s">
        <v>381</v>
      </c>
      <c r="D171" s="265" t="s">
        <v>420</v>
      </c>
      <c r="E171" s="266" t="s">
        <v>2322</v>
      </c>
      <c r="F171" s="267" t="s">
        <v>2323</v>
      </c>
      <c r="G171" s="268" t="s">
        <v>262</v>
      </c>
      <c r="H171" s="269">
        <v>20</v>
      </c>
      <c r="I171" s="270"/>
      <c r="J171" s="271">
        <f t="shared" ref="J171:J180" si="10">ROUND(I171*H171,2)</f>
        <v>0</v>
      </c>
      <c r="K171" s="267" t="s">
        <v>170</v>
      </c>
      <c r="L171" s="272"/>
      <c r="M171" s="273" t="s">
        <v>1</v>
      </c>
      <c r="N171" s="274" t="s">
        <v>43</v>
      </c>
      <c r="O171" s="72"/>
      <c r="P171" s="213">
        <f t="shared" ref="P171:P180" si="11">O171*H171</f>
        <v>0</v>
      </c>
      <c r="Q171" s="213">
        <v>1.6000000000000001E-4</v>
      </c>
      <c r="R171" s="213">
        <f t="shared" ref="R171:R180" si="12">Q171*H171</f>
        <v>3.2000000000000002E-3</v>
      </c>
      <c r="S171" s="213">
        <v>0</v>
      </c>
      <c r="T171" s="214">
        <f t="shared" ref="T171:T180" si="13">S171*H171</f>
        <v>0</v>
      </c>
      <c r="U171" s="35"/>
      <c r="V171" s="35"/>
      <c r="W171" s="35"/>
      <c r="X171" s="35"/>
      <c r="Y171" s="35"/>
      <c r="Z171" s="35"/>
      <c r="AA171" s="35"/>
      <c r="AB171" s="35"/>
      <c r="AC171" s="35"/>
      <c r="AD171" s="35"/>
      <c r="AE171" s="35"/>
      <c r="AR171" s="215" t="s">
        <v>381</v>
      </c>
      <c r="AT171" s="215" t="s">
        <v>420</v>
      </c>
      <c r="AU171" s="215" t="s">
        <v>88</v>
      </c>
      <c r="AY171" s="18" t="s">
        <v>164</v>
      </c>
      <c r="BE171" s="216">
        <f t="shared" ref="BE171:BE180" si="14">IF(N171="základní",J171,0)</f>
        <v>0</v>
      </c>
      <c r="BF171" s="216">
        <f t="shared" ref="BF171:BF180" si="15">IF(N171="snížená",J171,0)</f>
        <v>0</v>
      </c>
      <c r="BG171" s="216">
        <f t="shared" ref="BG171:BG180" si="16">IF(N171="zákl. přenesená",J171,0)</f>
        <v>0</v>
      </c>
      <c r="BH171" s="216">
        <f t="shared" ref="BH171:BH180" si="17">IF(N171="sníž. přenesená",J171,0)</f>
        <v>0</v>
      </c>
      <c r="BI171" s="216">
        <f t="shared" ref="BI171:BI180" si="18">IF(N171="nulová",J171,0)</f>
        <v>0</v>
      </c>
      <c r="BJ171" s="18" t="s">
        <v>86</v>
      </c>
      <c r="BK171" s="216">
        <f t="shared" ref="BK171:BK180" si="19">ROUND(I171*H171,2)</f>
        <v>0</v>
      </c>
      <c r="BL171" s="18" t="s">
        <v>269</v>
      </c>
      <c r="BM171" s="215" t="s">
        <v>2324</v>
      </c>
    </row>
    <row r="172" spans="1:65" s="2" customFormat="1" ht="16.5" customHeight="1">
      <c r="A172" s="35"/>
      <c r="B172" s="36"/>
      <c r="C172" s="265" t="s">
        <v>387</v>
      </c>
      <c r="D172" s="265" t="s">
        <v>420</v>
      </c>
      <c r="E172" s="266" t="s">
        <v>2325</v>
      </c>
      <c r="F172" s="267" t="s">
        <v>2326</v>
      </c>
      <c r="G172" s="268" t="s">
        <v>262</v>
      </c>
      <c r="H172" s="269">
        <v>20</v>
      </c>
      <c r="I172" s="270"/>
      <c r="J172" s="271">
        <f t="shared" si="10"/>
        <v>0</v>
      </c>
      <c r="K172" s="267" t="s">
        <v>170</v>
      </c>
      <c r="L172" s="272"/>
      <c r="M172" s="273" t="s">
        <v>1</v>
      </c>
      <c r="N172" s="274" t="s">
        <v>43</v>
      </c>
      <c r="O172" s="72"/>
      <c r="P172" s="213">
        <f t="shared" si="11"/>
        <v>0</v>
      </c>
      <c r="Q172" s="213">
        <v>2.5000000000000001E-4</v>
      </c>
      <c r="R172" s="213">
        <f t="shared" si="12"/>
        <v>5.0000000000000001E-3</v>
      </c>
      <c r="S172" s="213">
        <v>0</v>
      </c>
      <c r="T172" s="214">
        <f t="shared" si="13"/>
        <v>0</v>
      </c>
      <c r="U172" s="35"/>
      <c r="V172" s="35"/>
      <c r="W172" s="35"/>
      <c r="X172" s="35"/>
      <c r="Y172" s="35"/>
      <c r="Z172" s="35"/>
      <c r="AA172" s="35"/>
      <c r="AB172" s="35"/>
      <c r="AC172" s="35"/>
      <c r="AD172" s="35"/>
      <c r="AE172" s="35"/>
      <c r="AR172" s="215" t="s">
        <v>381</v>
      </c>
      <c r="AT172" s="215" t="s">
        <v>420</v>
      </c>
      <c r="AU172" s="215" t="s">
        <v>88</v>
      </c>
      <c r="AY172" s="18" t="s">
        <v>164</v>
      </c>
      <c r="BE172" s="216">
        <f t="shared" si="14"/>
        <v>0</v>
      </c>
      <c r="BF172" s="216">
        <f t="shared" si="15"/>
        <v>0</v>
      </c>
      <c r="BG172" s="216">
        <f t="shared" si="16"/>
        <v>0</v>
      </c>
      <c r="BH172" s="216">
        <f t="shared" si="17"/>
        <v>0</v>
      </c>
      <c r="BI172" s="216">
        <f t="shared" si="18"/>
        <v>0</v>
      </c>
      <c r="BJ172" s="18" t="s">
        <v>86</v>
      </c>
      <c r="BK172" s="216">
        <f t="shared" si="19"/>
        <v>0</v>
      </c>
      <c r="BL172" s="18" t="s">
        <v>269</v>
      </c>
      <c r="BM172" s="215" t="s">
        <v>2327</v>
      </c>
    </row>
    <row r="173" spans="1:65" s="2" customFormat="1" ht="36" customHeight="1">
      <c r="A173" s="35"/>
      <c r="B173" s="36"/>
      <c r="C173" s="204" t="s">
        <v>392</v>
      </c>
      <c r="D173" s="204" t="s">
        <v>166</v>
      </c>
      <c r="E173" s="205" t="s">
        <v>2328</v>
      </c>
      <c r="F173" s="206" t="s">
        <v>2329</v>
      </c>
      <c r="G173" s="207" t="s">
        <v>262</v>
      </c>
      <c r="H173" s="208">
        <v>20</v>
      </c>
      <c r="I173" s="209"/>
      <c r="J173" s="210">
        <f t="shared" si="10"/>
        <v>0</v>
      </c>
      <c r="K173" s="206" t="s">
        <v>170</v>
      </c>
      <c r="L173" s="40"/>
      <c r="M173" s="211" t="s">
        <v>1</v>
      </c>
      <c r="N173" s="212" t="s">
        <v>43</v>
      </c>
      <c r="O173" s="72"/>
      <c r="P173" s="213">
        <f t="shared" si="11"/>
        <v>0</v>
      </c>
      <c r="Q173" s="213">
        <v>0</v>
      </c>
      <c r="R173" s="213">
        <f t="shared" si="12"/>
        <v>0</v>
      </c>
      <c r="S173" s="213">
        <v>0</v>
      </c>
      <c r="T173" s="214">
        <f t="shared" si="13"/>
        <v>0</v>
      </c>
      <c r="U173" s="35"/>
      <c r="V173" s="35"/>
      <c r="W173" s="35"/>
      <c r="X173" s="35"/>
      <c r="Y173" s="35"/>
      <c r="Z173" s="35"/>
      <c r="AA173" s="35"/>
      <c r="AB173" s="35"/>
      <c r="AC173" s="35"/>
      <c r="AD173" s="35"/>
      <c r="AE173" s="35"/>
      <c r="AR173" s="215" t="s">
        <v>269</v>
      </c>
      <c r="AT173" s="215" t="s">
        <v>166</v>
      </c>
      <c r="AU173" s="215" t="s">
        <v>88</v>
      </c>
      <c r="AY173" s="18" t="s">
        <v>164</v>
      </c>
      <c r="BE173" s="216">
        <f t="shared" si="14"/>
        <v>0</v>
      </c>
      <c r="BF173" s="216">
        <f t="shared" si="15"/>
        <v>0</v>
      </c>
      <c r="BG173" s="216">
        <f t="shared" si="16"/>
        <v>0</v>
      </c>
      <c r="BH173" s="216">
        <f t="shared" si="17"/>
        <v>0</v>
      </c>
      <c r="BI173" s="216">
        <f t="shared" si="18"/>
        <v>0</v>
      </c>
      <c r="BJ173" s="18" t="s">
        <v>86</v>
      </c>
      <c r="BK173" s="216">
        <f t="shared" si="19"/>
        <v>0</v>
      </c>
      <c r="BL173" s="18" t="s">
        <v>269</v>
      </c>
      <c r="BM173" s="215" t="s">
        <v>2330</v>
      </c>
    </row>
    <row r="174" spans="1:65" s="2" customFormat="1" ht="16.5" customHeight="1">
      <c r="A174" s="35"/>
      <c r="B174" s="36"/>
      <c r="C174" s="265" t="s">
        <v>397</v>
      </c>
      <c r="D174" s="265" t="s">
        <v>420</v>
      </c>
      <c r="E174" s="266" t="s">
        <v>2331</v>
      </c>
      <c r="F174" s="267" t="s">
        <v>2332</v>
      </c>
      <c r="G174" s="268" t="s">
        <v>262</v>
      </c>
      <c r="H174" s="269">
        <v>20</v>
      </c>
      <c r="I174" s="270"/>
      <c r="J174" s="271">
        <f t="shared" si="10"/>
        <v>0</v>
      </c>
      <c r="K174" s="267" t="s">
        <v>170</v>
      </c>
      <c r="L174" s="272"/>
      <c r="M174" s="273" t="s">
        <v>1</v>
      </c>
      <c r="N174" s="274" t="s">
        <v>43</v>
      </c>
      <c r="O174" s="72"/>
      <c r="P174" s="213">
        <f t="shared" si="11"/>
        <v>0</v>
      </c>
      <c r="Q174" s="213">
        <v>2.1000000000000001E-4</v>
      </c>
      <c r="R174" s="213">
        <f t="shared" si="12"/>
        <v>4.2000000000000006E-3</v>
      </c>
      <c r="S174" s="213">
        <v>0</v>
      </c>
      <c r="T174" s="214">
        <f t="shared" si="13"/>
        <v>0</v>
      </c>
      <c r="U174" s="35"/>
      <c r="V174" s="35"/>
      <c r="W174" s="35"/>
      <c r="X174" s="35"/>
      <c r="Y174" s="35"/>
      <c r="Z174" s="35"/>
      <c r="AA174" s="35"/>
      <c r="AB174" s="35"/>
      <c r="AC174" s="35"/>
      <c r="AD174" s="35"/>
      <c r="AE174" s="35"/>
      <c r="AR174" s="215" t="s">
        <v>381</v>
      </c>
      <c r="AT174" s="215" t="s">
        <v>420</v>
      </c>
      <c r="AU174" s="215" t="s">
        <v>88</v>
      </c>
      <c r="AY174" s="18" t="s">
        <v>164</v>
      </c>
      <c r="BE174" s="216">
        <f t="shared" si="14"/>
        <v>0</v>
      </c>
      <c r="BF174" s="216">
        <f t="shared" si="15"/>
        <v>0</v>
      </c>
      <c r="BG174" s="216">
        <f t="shared" si="16"/>
        <v>0</v>
      </c>
      <c r="BH174" s="216">
        <f t="shared" si="17"/>
        <v>0</v>
      </c>
      <c r="BI174" s="216">
        <f t="shared" si="18"/>
        <v>0</v>
      </c>
      <c r="BJ174" s="18" t="s">
        <v>86</v>
      </c>
      <c r="BK174" s="216">
        <f t="shared" si="19"/>
        <v>0</v>
      </c>
      <c r="BL174" s="18" t="s">
        <v>269</v>
      </c>
      <c r="BM174" s="215" t="s">
        <v>2333</v>
      </c>
    </row>
    <row r="175" spans="1:65" s="2" customFormat="1" ht="36" customHeight="1">
      <c r="A175" s="35"/>
      <c r="B175" s="36"/>
      <c r="C175" s="204" t="s">
        <v>401</v>
      </c>
      <c r="D175" s="204" t="s">
        <v>166</v>
      </c>
      <c r="E175" s="205" t="s">
        <v>2334</v>
      </c>
      <c r="F175" s="206" t="s">
        <v>2335</v>
      </c>
      <c r="G175" s="207" t="s">
        <v>262</v>
      </c>
      <c r="H175" s="208">
        <v>15</v>
      </c>
      <c r="I175" s="209"/>
      <c r="J175" s="210">
        <f t="shared" si="10"/>
        <v>0</v>
      </c>
      <c r="K175" s="206" t="s">
        <v>170</v>
      </c>
      <c r="L175" s="40"/>
      <c r="M175" s="211" t="s">
        <v>1</v>
      </c>
      <c r="N175" s="212" t="s">
        <v>43</v>
      </c>
      <c r="O175" s="72"/>
      <c r="P175" s="213">
        <f t="shared" si="11"/>
        <v>0</v>
      </c>
      <c r="Q175" s="213">
        <v>0</v>
      </c>
      <c r="R175" s="213">
        <f t="shared" si="12"/>
        <v>0</v>
      </c>
      <c r="S175" s="213">
        <v>0</v>
      </c>
      <c r="T175" s="214">
        <f t="shared" si="13"/>
        <v>0</v>
      </c>
      <c r="U175" s="35"/>
      <c r="V175" s="35"/>
      <c r="W175" s="35"/>
      <c r="X175" s="35"/>
      <c r="Y175" s="35"/>
      <c r="Z175" s="35"/>
      <c r="AA175" s="35"/>
      <c r="AB175" s="35"/>
      <c r="AC175" s="35"/>
      <c r="AD175" s="35"/>
      <c r="AE175" s="35"/>
      <c r="AR175" s="215" t="s">
        <v>269</v>
      </c>
      <c r="AT175" s="215" t="s">
        <v>166</v>
      </c>
      <c r="AU175" s="215" t="s">
        <v>88</v>
      </c>
      <c r="AY175" s="18" t="s">
        <v>164</v>
      </c>
      <c r="BE175" s="216">
        <f t="shared" si="14"/>
        <v>0</v>
      </c>
      <c r="BF175" s="216">
        <f t="shared" si="15"/>
        <v>0</v>
      </c>
      <c r="BG175" s="216">
        <f t="shared" si="16"/>
        <v>0</v>
      </c>
      <c r="BH175" s="216">
        <f t="shared" si="17"/>
        <v>0</v>
      </c>
      <c r="BI175" s="216">
        <f t="shared" si="18"/>
        <v>0</v>
      </c>
      <c r="BJ175" s="18" t="s">
        <v>86</v>
      </c>
      <c r="BK175" s="216">
        <f t="shared" si="19"/>
        <v>0</v>
      </c>
      <c r="BL175" s="18" t="s">
        <v>269</v>
      </c>
      <c r="BM175" s="215" t="s">
        <v>2336</v>
      </c>
    </row>
    <row r="176" spans="1:65" s="2" customFormat="1" ht="16.5" customHeight="1">
      <c r="A176" s="35"/>
      <c r="B176" s="36"/>
      <c r="C176" s="265" t="s">
        <v>405</v>
      </c>
      <c r="D176" s="265" t="s">
        <v>420</v>
      </c>
      <c r="E176" s="266" t="s">
        <v>2337</v>
      </c>
      <c r="F176" s="267" t="s">
        <v>2338</v>
      </c>
      <c r="G176" s="268" t="s">
        <v>262</v>
      </c>
      <c r="H176" s="269">
        <v>15</v>
      </c>
      <c r="I176" s="270"/>
      <c r="J176" s="271">
        <f t="shared" si="10"/>
        <v>0</v>
      </c>
      <c r="K176" s="267" t="s">
        <v>467</v>
      </c>
      <c r="L176" s="272"/>
      <c r="M176" s="273" t="s">
        <v>1</v>
      </c>
      <c r="N176" s="274" t="s">
        <v>43</v>
      </c>
      <c r="O176" s="72"/>
      <c r="P176" s="213">
        <f t="shared" si="11"/>
        <v>0</v>
      </c>
      <c r="Q176" s="213">
        <v>1.6000000000000001E-4</v>
      </c>
      <c r="R176" s="213">
        <f t="shared" si="12"/>
        <v>2.4000000000000002E-3</v>
      </c>
      <c r="S176" s="213">
        <v>0</v>
      </c>
      <c r="T176" s="214">
        <f t="shared" si="13"/>
        <v>0</v>
      </c>
      <c r="U176" s="35"/>
      <c r="V176" s="35"/>
      <c r="W176" s="35"/>
      <c r="X176" s="35"/>
      <c r="Y176" s="35"/>
      <c r="Z176" s="35"/>
      <c r="AA176" s="35"/>
      <c r="AB176" s="35"/>
      <c r="AC176" s="35"/>
      <c r="AD176" s="35"/>
      <c r="AE176" s="35"/>
      <c r="AR176" s="215" t="s">
        <v>381</v>
      </c>
      <c r="AT176" s="215" t="s">
        <v>420</v>
      </c>
      <c r="AU176" s="215" t="s">
        <v>88</v>
      </c>
      <c r="AY176" s="18" t="s">
        <v>164</v>
      </c>
      <c r="BE176" s="216">
        <f t="shared" si="14"/>
        <v>0</v>
      </c>
      <c r="BF176" s="216">
        <f t="shared" si="15"/>
        <v>0</v>
      </c>
      <c r="BG176" s="216">
        <f t="shared" si="16"/>
        <v>0</v>
      </c>
      <c r="BH176" s="216">
        <f t="shared" si="17"/>
        <v>0</v>
      </c>
      <c r="BI176" s="216">
        <f t="shared" si="18"/>
        <v>0</v>
      </c>
      <c r="BJ176" s="18" t="s">
        <v>86</v>
      </c>
      <c r="BK176" s="216">
        <f t="shared" si="19"/>
        <v>0</v>
      </c>
      <c r="BL176" s="18" t="s">
        <v>269</v>
      </c>
      <c r="BM176" s="215" t="s">
        <v>2339</v>
      </c>
    </row>
    <row r="177" spans="1:65" s="2" customFormat="1" ht="16.5" customHeight="1">
      <c r="A177" s="35"/>
      <c r="B177" s="36"/>
      <c r="C177" s="204" t="s">
        <v>409</v>
      </c>
      <c r="D177" s="204" t="s">
        <v>166</v>
      </c>
      <c r="E177" s="205" t="s">
        <v>2340</v>
      </c>
      <c r="F177" s="206" t="s">
        <v>2341</v>
      </c>
      <c r="G177" s="207" t="s">
        <v>476</v>
      </c>
      <c r="H177" s="208">
        <v>60</v>
      </c>
      <c r="I177" s="209"/>
      <c r="J177" s="210">
        <f t="shared" si="10"/>
        <v>0</v>
      </c>
      <c r="K177" s="206" t="s">
        <v>467</v>
      </c>
      <c r="L177" s="40"/>
      <c r="M177" s="211" t="s">
        <v>1</v>
      </c>
      <c r="N177" s="212" t="s">
        <v>43</v>
      </c>
      <c r="O177" s="72"/>
      <c r="P177" s="213">
        <f t="shared" si="11"/>
        <v>0</v>
      </c>
      <c r="Q177" s="213">
        <v>0</v>
      </c>
      <c r="R177" s="213">
        <f t="shared" si="12"/>
        <v>0</v>
      </c>
      <c r="S177" s="213">
        <v>0</v>
      </c>
      <c r="T177" s="214">
        <f t="shared" si="13"/>
        <v>0</v>
      </c>
      <c r="U177" s="35"/>
      <c r="V177" s="35"/>
      <c r="W177" s="35"/>
      <c r="X177" s="35"/>
      <c r="Y177" s="35"/>
      <c r="Z177" s="35"/>
      <c r="AA177" s="35"/>
      <c r="AB177" s="35"/>
      <c r="AC177" s="35"/>
      <c r="AD177" s="35"/>
      <c r="AE177" s="35"/>
      <c r="AR177" s="215" t="s">
        <v>269</v>
      </c>
      <c r="AT177" s="215" t="s">
        <v>166</v>
      </c>
      <c r="AU177" s="215" t="s">
        <v>88</v>
      </c>
      <c r="AY177" s="18" t="s">
        <v>164</v>
      </c>
      <c r="BE177" s="216">
        <f t="shared" si="14"/>
        <v>0</v>
      </c>
      <c r="BF177" s="216">
        <f t="shared" si="15"/>
        <v>0</v>
      </c>
      <c r="BG177" s="216">
        <f t="shared" si="16"/>
        <v>0</v>
      </c>
      <c r="BH177" s="216">
        <f t="shared" si="17"/>
        <v>0</v>
      </c>
      <c r="BI177" s="216">
        <f t="shared" si="18"/>
        <v>0</v>
      </c>
      <c r="BJ177" s="18" t="s">
        <v>86</v>
      </c>
      <c r="BK177" s="216">
        <f t="shared" si="19"/>
        <v>0</v>
      </c>
      <c r="BL177" s="18" t="s">
        <v>269</v>
      </c>
      <c r="BM177" s="215" t="s">
        <v>2342</v>
      </c>
    </row>
    <row r="178" spans="1:65" s="2" customFormat="1" ht="16.5" customHeight="1">
      <c r="A178" s="35"/>
      <c r="B178" s="36"/>
      <c r="C178" s="204" t="s">
        <v>413</v>
      </c>
      <c r="D178" s="204" t="s">
        <v>166</v>
      </c>
      <c r="E178" s="205" t="s">
        <v>2343</v>
      </c>
      <c r="F178" s="206" t="s">
        <v>2344</v>
      </c>
      <c r="G178" s="207" t="s">
        <v>2111</v>
      </c>
      <c r="H178" s="285"/>
      <c r="I178" s="209"/>
      <c r="J178" s="210">
        <f t="shared" si="10"/>
        <v>0</v>
      </c>
      <c r="K178" s="206" t="s">
        <v>467</v>
      </c>
      <c r="L178" s="40"/>
      <c r="M178" s="211" t="s">
        <v>1</v>
      </c>
      <c r="N178" s="212" t="s">
        <v>43</v>
      </c>
      <c r="O178" s="72"/>
      <c r="P178" s="213">
        <f t="shared" si="11"/>
        <v>0</v>
      </c>
      <c r="Q178" s="213">
        <v>0</v>
      </c>
      <c r="R178" s="213">
        <f t="shared" si="12"/>
        <v>0</v>
      </c>
      <c r="S178" s="213">
        <v>0</v>
      </c>
      <c r="T178" s="214">
        <f t="shared" si="13"/>
        <v>0</v>
      </c>
      <c r="U178" s="35"/>
      <c r="V178" s="35"/>
      <c r="W178" s="35"/>
      <c r="X178" s="35"/>
      <c r="Y178" s="35"/>
      <c r="Z178" s="35"/>
      <c r="AA178" s="35"/>
      <c r="AB178" s="35"/>
      <c r="AC178" s="35"/>
      <c r="AD178" s="35"/>
      <c r="AE178" s="35"/>
      <c r="AR178" s="215" t="s">
        <v>269</v>
      </c>
      <c r="AT178" s="215" t="s">
        <v>166</v>
      </c>
      <c r="AU178" s="215" t="s">
        <v>88</v>
      </c>
      <c r="AY178" s="18" t="s">
        <v>164</v>
      </c>
      <c r="BE178" s="216">
        <f t="shared" si="14"/>
        <v>0</v>
      </c>
      <c r="BF178" s="216">
        <f t="shared" si="15"/>
        <v>0</v>
      </c>
      <c r="BG178" s="216">
        <f t="shared" si="16"/>
        <v>0</v>
      </c>
      <c r="BH178" s="216">
        <f t="shared" si="17"/>
        <v>0</v>
      </c>
      <c r="BI178" s="216">
        <f t="shared" si="18"/>
        <v>0</v>
      </c>
      <c r="BJ178" s="18" t="s">
        <v>86</v>
      </c>
      <c r="BK178" s="216">
        <f t="shared" si="19"/>
        <v>0</v>
      </c>
      <c r="BL178" s="18" t="s">
        <v>269</v>
      </c>
      <c r="BM178" s="215" t="s">
        <v>2345</v>
      </c>
    </row>
    <row r="179" spans="1:65" s="2" customFormat="1" ht="16.5" customHeight="1">
      <c r="A179" s="35"/>
      <c r="B179" s="36"/>
      <c r="C179" s="204" t="s">
        <v>419</v>
      </c>
      <c r="D179" s="204" t="s">
        <v>166</v>
      </c>
      <c r="E179" s="205" t="s">
        <v>2346</v>
      </c>
      <c r="F179" s="206" t="s">
        <v>2347</v>
      </c>
      <c r="G179" s="207" t="s">
        <v>2111</v>
      </c>
      <c r="H179" s="285"/>
      <c r="I179" s="209"/>
      <c r="J179" s="210">
        <f t="shared" si="10"/>
        <v>0</v>
      </c>
      <c r="K179" s="206" t="s">
        <v>467</v>
      </c>
      <c r="L179" s="40"/>
      <c r="M179" s="211" t="s">
        <v>1</v>
      </c>
      <c r="N179" s="212" t="s">
        <v>43</v>
      </c>
      <c r="O179" s="72"/>
      <c r="P179" s="213">
        <f t="shared" si="11"/>
        <v>0</v>
      </c>
      <c r="Q179" s="213">
        <v>0</v>
      </c>
      <c r="R179" s="213">
        <f t="shared" si="12"/>
        <v>0</v>
      </c>
      <c r="S179" s="213">
        <v>0</v>
      </c>
      <c r="T179" s="214">
        <f t="shared" si="13"/>
        <v>0</v>
      </c>
      <c r="U179" s="35"/>
      <c r="V179" s="35"/>
      <c r="W179" s="35"/>
      <c r="X179" s="35"/>
      <c r="Y179" s="35"/>
      <c r="Z179" s="35"/>
      <c r="AA179" s="35"/>
      <c r="AB179" s="35"/>
      <c r="AC179" s="35"/>
      <c r="AD179" s="35"/>
      <c r="AE179" s="35"/>
      <c r="AR179" s="215" t="s">
        <v>269</v>
      </c>
      <c r="AT179" s="215" t="s">
        <v>166</v>
      </c>
      <c r="AU179" s="215" t="s">
        <v>88</v>
      </c>
      <c r="AY179" s="18" t="s">
        <v>164</v>
      </c>
      <c r="BE179" s="216">
        <f t="shared" si="14"/>
        <v>0</v>
      </c>
      <c r="BF179" s="216">
        <f t="shared" si="15"/>
        <v>0</v>
      </c>
      <c r="BG179" s="216">
        <f t="shared" si="16"/>
        <v>0</v>
      </c>
      <c r="BH179" s="216">
        <f t="shared" si="17"/>
        <v>0</v>
      </c>
      <c r="BI179" s="216">
        <f t="shared" si="18"/>
        <v>0</v>
      </c>
      <c r="BJ179" s="18" t="s">
        <v>86</v>
      </c>
      <c r="BK179" s="216">
        <f t="shared" si="19"/>
        <v>0</v>
      </c>
      <c r="BL179" s="18" t="s">
        <v>269</v>
      </c>
      <c r="BM179" s="215" t="s">
        <v>2348</v>
      </c>
    </row>
    <row r="180" spans="1:65" s="2" customFormat="1" ht="24" customHeight="1">
      <c r="A180" s="35"/>
      <c r="B180" s="36"/>
      <c r="C180" s="204" t="s">
        <v>426</v>
      </c>
      <c r="D180" s="204" t="s">
        <v>166</v>
      </c>
      <c r="E180" s="205" t="s">
        <v>2349</v>
      </c>
      <c r="F180" s="206" t="s">
        <v>2350</v>
      </c>
      <c r="G180" s="207" t="s">
        <v>395</v>
      </c>
      <c r="H180" s="208">
        <v>130</v>
      </c>
      <c r="I180" s="209"/>
      <c r="J180" s="210">
        <f t="shared" si="10"/>
        <v>0</v>
      </c>
      <c r="K180" s="206" t="s">
        <v>170</v>
      </c>
      <c r="L180" s="40"/>
      <c r="M180" s="211" t="s">
        <v>1</v>
      </c>
      <c r="N180" s="212" t="s">
        <v>43</v>
      </c>
      <c r="O180" s="72"/>
      <c r="P180" s="213">
        <f t="shared" si="11"/>
        <v>0</v>
      </c>
      <c r="Q180" s="213">
        <v>0</v>
      </c>
      <c r="R180" s="213">
        <f t="shared" si="12"/>
        <v>0</v>
      </c>
      <c r="S180" s="213">
        <v>0</v>
      </c>
      <c r="T180" s="214">
        <f t="shared" si="13"/>
        <v>0</v>
      </c>
      <c r="U180" s="35"/>
      <c r="V180" s="35"/>
      <c r="W180" s="35"/>
      <c r="X180" s="35"/>
      <c r="Y180" s="35"/>
      <c r="Z180" s="35"/>
      <c r="AA180" s="35"/>
      <c r="AB180" s="35"/>
      <c r="AC180" s="35"/>
      <c r="AD180" s="35"/>
      <c r="AE180" s="35"/>
      <c r="AR180" s="215" t="s">
        <v>269</v>
      </c>
      <c r="AT180" s="215" t="s">
        <v>166</v>
      </c>
      <c r="AU180" s="215" t="s">
        <v>88</v>
      </c>
      <c r="AY180" s="18" t="s">
        <v>164</v>
      </c>
      <c r="BE180" s="216">
        <f t="shared" si="14"/>
        <v>0</v>
      </c>
      <c r="BF180" s="216">
        <f t="shared" si="15"/>
        <v>0</v>
      </c>
      <c r="BG180" s="216">
        <f t="shared" si="16"/>
        <v>0</v>
      </c>
      <c r="BH180" s="216">
        <f t="shared" si="17"/>
        <v>0</v>
      </c>
      <c r="BI180" s="216">
        <f t="shared" si="18"/>
        <v>0</v>
      </c>
      <c r="BJ180" s="18" t="s">
        <v>86</v>
      </c>
      <c r="BK180" s="216">
        <f t="shared" si="19"/>
        <v>0</v>
      </c>
      <c r="BL180" s="18" t="s">
        <v>269</v>
      </c>
      <c r="BM180" s="215" t="s">
        <v>2351</v>
      </c>
    </row>
    <row r="181" spans="1:65" s="13" customFormat="1" ht="11.25">
      <c r="B181" s="221"/>
      <c r="C181" s="222"/>
      <c r="D181" s="217" t="s">
        <v>175</v>
      </c>
      <c r="E181" s="223" t="s">
        <v>1</v>
      </c>
      <c r="F181" s="224" t="s">
        <v>2352</v>
      </c>
      <c r="G181" s="222"/>
      <c r="H181" s="225">
        <v>130</v>
      </c>
      <c r="I181" s="226"/>
      <c r="J181" s="222"/>
      <c r="K181" s="222"/>
      <c r="L181" s="227"/>
      <c r="M181" s="228"/>
      <c r="N181" s="229"/>
      <c r="O181" s="229"/>
      <c r="P181" s="229"/>
      <c r="Q181" s="229"/>
      <c r="R181" s="229"/>
      <c r="S181" s="229"/>
      <c r="T181" s="230"/>
      <c r="AT181" s="231" t="s">
        <v>175</v>
      </c>
      <c r="AU181" s="231" t="s">
        <v>88</v>
      </c>
      <c r="AV181" s="13" t="s">
        <v>88</v>
      </c>
      <c r="AW181" s="13" t="s">
        <v>33</v>
      </c>
      <c r="AX181" s="13" t="s">
        <v>86</v>
      </c>
      <c r="AY181" s="231" t="s">
        <v>164</v>
      </c>
    </row>
    <row r="182" spans="1:65" s="2" customFormat="1" ht="24" customHeight="1">
      <c r="A182" s="35"/>
      <c r="B182" s="36"/>
      <c r="C182" s="204" t="s">
        <v>432</v>
      </c>
      <c r="D182" s="204" t="s">
        <v>166</v>
      </c>
      <c r="E182" s="205" t="s">
        <v>2353</v>
      </c>
      <c r="F182" s="206" t="s">
        <v>2354</v>
      </c>
      <c r="G182" s="207" t="s">
        <v>395</v>
      </c>
      <c r="H182" s="208">
        <v>1</v>
      </c>
      <c r="I182" s="209"/>
      <c r="J182" s="210">
        <f>ROUND(I182*H182,2)</f>
        <v>0</v>
      </c>
      <c r="K182" s="206" t="s">
        <v>170</v>
      </c>
      <c r="L182" s="40"/>
      <c r="M182" s="211" t="s">
        <v>1</v>
      </c>
      <c r="N182" s="212" t="s">
        <v>43</v>
      </c>
      <c r="O182" s="72"/>
      <c r="P182" s="213">
        <f>O182*H182</f>
        <v>0</v>
      </c>
      <c r="Q182" s="213">
        <v>0</v>
      </c>
      <c r="R182" s="213">
        <f>Q182*H182</f>
        <v>0</v>
      </c>
      <c r="S182" s="213">
        <v>0</v>
      </c>
      <c r="T182" s="214">
        <f>S182*H182</f>
        <v>0</v>
      </c>
      <c r="U182" s="35"/>
      <c r="V182" s="35"/>
      <c r="W182" s="35"/>
      <c r="X182" s="35"/>
      <c r="Y182" s="35"/>
      <c r="Z182" s="35"/>
      <c r="AA182" s="35"/>
      <c r="AB182" s="35"/>
      <c r="AC182" s="35"/>
      <c r="AD182" s="35"/>
      <c r="AE182" s="35"/>
      <c r="AR182" s="215" t="s">
        <v>269</v>
      </c>
      <c r="AT182" s="215" t="s">
        <v>166</v>
      </c>
      <c r="AU182" s="215" t="s">
        <v>88</v>
      </c>
      <c r="AY182" s="18" t="s">
        <v>164</v>
      </c>
      <c r="BE182" s="216">
        <f>IF(N182="základní",J182,0)</f>
        <v>0</v>
      </c>
      <c r="BF182" s="216">
        <f>IF(N182="snížená",J182,0)</f>
        <v>0</v>
      </c>
      <c r="BG182" s="216">
        <f>IF(N182="zákl. přenesená",J182,0)</f>
        <v>0</v>
      </c>
      <c r="BH182" s="216">
        <f>IF(N182="sníž. přenesená",J182,0)</f>
        <v>0</v>
      </c>
      <c r="BI182" s="216">
        <f>IF(N182="nulová",J182,0)</f>
        <v>0</v>
      </c>
      <c r="BJ182" s="18" t="s">
        <v>86</v>
      </c>
      <c r="BK182" s="216">
        <f>ROUND(I182*H182,2)</f>
        <v>0</v>
      </c>
      <c r="BL182" s="18" t="s">
        <v>269</v>
      </c>
      <c r="BM182" s="215" t="s">
        <v>2355</v>
      </c>
    </row>
    <row r="183" spans="1:65" s="2" customFormat="1" ht="24" customHeight="1">
      <c r="A183" s="35"/>
      <c r="B183" s="36"/>
      <c r="C183" s="204" t="s">
        <v>438</v>
      </c>
      <c r="D183" s="204" t="s">
        <v>166</v>
      </c>
      <c r="E183" s="205" t="s">
        <v>2356</v>
      </c>
      <c r="F183" s="206" t="s">
        <v>2357</v>
      </c>
      <c r="G183" s="207" t="s">
        <v>395</v>
      </c>
      <c r="H183" s="208">
        <v>14</v>
      </c>
      <c r="I183" s="209"/>
      <c r="J183" s="210">
        <f>ROUND(I183*H183,2)</f>
        <v>0</v>
      </c>
      <c r="K183" s="206" t="s">
        <v>170</v>
      </c>
      <c r="L183" s="40"/>
      <c r="M183" s="211" t="s">
        <v>1</v>
      </c>
      <c r="N183" s="212" t="s">
        <v>43</v>
      </c>
      <c r="O183" s="72"/>
      <c r="P183" s="213">
        <f>O183*H183</f>
        <v>0</v>
      </c>
      <c r="Q183" s="213">
        <v>0</v>
      </c>
      <c r="R183" s="213">
        <f>Q183*H183</f>
        <v>0</v>
      </c>
      <c r="S183" s="213">
        <v>0</v>
      </c>
      <c r="T183" s="214">
        <f>S183*H183</f>
        <v>0</v>
      </c>
      <c r="U183" s="35"/>
      <c r="V183" s="35"/>
      <c r="W183" s="35"/>
      <c r="X183" s="35"/>
      <c r="Y183" s="35"/>
      <c r="Z183" s="35"/>
      <c r="AA183" s="35"/>
      <c r="AB183" s="35"/>
      <c r="AC183" s="35"/>
      <c r="AD183" s="35"/>
      <c r="AE183" s="35"/>
      <c r="AR183" s="215" t="s">
        <v>269</v>
      </c>
      <c r="AT183" s="215" t="s">
        <v>166</v>
      </c>
      <c r="AU183" s="215" t="s">
        <v>88</v>
      </c>
      <c r="AY183" s="18" t="s">
        <v>164</v>
      </c>
      <c r="BE183" s="216">
        <f>IF(N183="základní",J183,0)</f>
        <v>0</v>
      </c>
      <c r="BF183" s="216">
        <f>IF(N183="snížená",J183,0)</f>
        <v>0</v>
      </c>
      <c r="BG183" s="216">
        <f>IF(N183="zákl. přenesená",J183,0)</f>
        <v>0</v>
      </c>
      <c r="BH183" s="216">
        <f>IF(N183="sníž. přenesená",J183,0)</f>
        <v>0</v>
      </c>
      <c r="BI183" s="216">
        <f>IF(N183="nulová",J183,0)</f>
        <v>0</v>
      </c>
      <c r="BJ183" s="18" t="s">
        <v>86</v>
      </c>
      <c r="BK183" s="216">
        <f>ROUND(I183*H183,2)</f>
        <v>0</v>
      </c>
      <c r="BL183" s="18" t="s">
        <v>269</v>
      </c>
      <c r="BM183" s="215" t="s">
        <v>2358</v>
      </c>
    </row>
    <row r="184" spans="1:65" s="13" customFormat="1" ht="11.25">
      <c r="B184" s="221"/>
      <c r="C184" s="222"/>
      <c r="D184" s="217" t="s">
        <v>175</v>
      </c>
      <c r="E184" s="223" t="s">
        <v>1</v>
      </c>
      <c r="F184" s="224" t="s">
        <v>2359</v>
      </c>
      <c r="G184" s="222"/>
      <c r="H184" s="225">
        <v>14</v>
      </c>
      <c r="I184" s="226"/>
      <c r="J184" s="222"/>
      <c r="K184" s="222"/>
      <c r="L184" s="227"/>
      <c r="M184" s="228"/>
      <c r="N184" s="229"/>
      <c r="O184" s="229"/>
      <c r="P184" s="229"/>
      <c r="Q184" s="229"/>
      <c r="R184" s="229"/>
      <c r="S184" s="229"/>
      <c r="T184" s="230"/>
      <c r="AT184" s="231" t="s">
        <v>175</v>
      </c>
      <c r="AU184" s="231" t="s">
        <v>88</v>
      </c>
      <c r="AV184" s="13" t="s">
        <v>88</v>
      </c>
      <c r="AW184" s="13" t="s">
        <v>33</v>
      </c>
      <c r="AX184" s="13" t="s">
        <v>86</v>
      </c>
      <c r="AY184" s="231" t="s">
        <v>164</v>
      </c>
    </row>
    <row r="185" spans="1:65" s="2" customFormat="1" ht="36" customHeight="1">
      <c r="A185" s="35"/>
      <c r="B185" s="36"/>
      <c r="C185" s="204" t="s">
        <v>450</v>
      </c>
      <c r="D185" s="204" t="s">
        <v>166</v>
      </c>
      <c r="E185" s="205" t="s">
        <v>2360</v>
      </c>
      <c r="F185" s="206" t="s">
        <v>2361</v>
      </c>
      <c r="G185" s="207" t="s">
        <v>395</v>
      </c>
      <c r="H185" s="208">
        <v>1</v>
      </c>
      <c r="I185" s="209"/>
      <c r="J185" s="210">
        <f t="shared" ref="J185:J197" si="20">ROUND(I185*H185,2)</f>
        <v>0</v>
      </c>
      <c r="K185" s="206" t="s">
        <v>170</v>
      </c>
      <c r="L185" s="40"/>
      <c r="M185" s="211" t="s">
        <v>1</v>
      </c>
      <c r="N185" s="212" t="s">
        <v>43</v>
      </c>
      <c r="O185" s="72"/>
      <c r="P185" s="213">
        <f t="shared" ref="P185:P197" si="21">O185*H185</f>
        <v>0</v>
      </c>
      <c r="Q185" s="213">
        <v>0</v>
      </c>
      <c r="R185" s="213">
        <f t="shared" ref="R185:R197" si="22">Q185*H185</f>
        <v>0</v>
      </c>
      <c r="S185" s="213">
        <v>0</v>
      </c>
      <c r="T185" s="214">
        <f t="shared" ref="T185:T197" si="23">S185*H185</f>
        <v>0</v>
      </c>
      <c r="U185" s="35"/>
      <c r="V185" s="35"/>
      <c r="W185" s="35"/>
      <c r="X185" s="35"/>
      <c r="Y185" s="35"/>
      <c r="Z185" s="35"/>
      <c r="AA185" s="35"/>
      <c r="AB185" s="35"/>
      <c r="AC185" s="35"/>
      <c r="AD185" s="35"/>
      <c r="AE185" s="35"/>
      <c r="AR185" s="215" t="s">
        <v>269</v>
      </c>
      <c r="AT185" s="215" t="s">
        <v>166</v>
      </c>
      <c r="AU185" s="215" t="s">
        <v>88</v>
      </c>
      <c r="AY185" s="18" t="s">
        <v>164</v>
      </c>
      <c r="BE185" s="216">
        <f t="shared" ref="BE185:BE197" si="24">IF(N185="základní",J185,0)</f>
        <v>0</v>
      </c>
      <c r="BF185" s="216">
        <f t="shared" ref="BF185:BF197" si="25">IF(N185="snížená",J185,0)</f>
        <v>0</v>
      </c>
      <c r="BG185" s="216">
        <f t="shared" ref="BG185:BG197" si="26">IF(N185="zákl. přenesená",J185,0)</f>
        <v>0</v>
      </c>
      <c r="BH185" s="216">
        <f t="shared" ref="BH185:BH197" si="27">IF(N185="sníž. přenesená",J185,0)</f>
        <v>0</v>
      </c>
      <c r="BI185" s="216">
        <f t="shared" ref="BI185:BI197" si="28">IF(N185="nulová",J185,0)</f>
        <v>0</v>
      </c>
      <c r="BJ185" s="18" t="s">
        <v>86</v>
      </c>
      <c r="BK185" s="216">
        <f t="shared" ref="BK185:BK197" si="29">ROUND(I185*H185,2)</f>
        <v>0</v>
      </c>
      <c r="BL185" s="18" t="s">
        <v>269</v>
      </c>
      <c r="BM185" s="215" t="s">
        <v>2362</v>
      </c>
    </row>
    <row r="186" spans="1:65" s="2" customFormat="1" ht="16.5" customHeight="1">
      <c r="A186" s="35"/>
      <c r="B186" s="36"/>
      <c r="C186" s="265" t="s">
        <v>456</v>
      </c>
      <c r="D186" s="265" t="s">
        <v>420</v>
      </c>
      <c r="E186" s="266" t="s">
        <v>2363</v>
      </c>
      <c r="F186" s="267" t="s">
        <v>2364</v>
      </c>
      <c r="G186" s="268" t="s">
        <v>466</v>
      </c>
      <c r="H186" s="269">
        <v>1</v>
      </c>
      <c r="I186" s="270"/>
      <c r="J186" s="271">
        <f t="shared" si="20"/>
        <v>0</v>
      </c>
      <c r="K186" s="267" t="s">
        <v>467</v>
      </c>
      <c r="L186" s="272"/>
      <c r="M186" s="273" t="s">
        <v>1</v>
      </c>
      <c r="N186" s="274" t="s">
        <v>43</v>
      </c>
      <c r="O186" s="72"/>
      <c r="P186" s="213">
        <f t="shared" si="21"/>
        <v>0</v>
      </c>
      <c r="Q186" s="213">
        <v>0</v>
      </c>
      <c r="R186" s="213">
        <f t="shared" si="22"/>
        <v>0</v>
      </c>
      <c r="S186" s="213">
        <v>0</v>
      </c>
      <c r="T186" s="214">
        <f t="shared" si="23"/>
        <v>0</v>
      </c>
      <c r="U186" s="35"/>
      <c r="V186" s="35"/>
      <c r="W186" s="35"/>
      <c r="X186" s="35"/>
      <c r="Y186" s="35"/>
      <c r="Z186" s="35"/>
      <c r="AA186" s="35"/>
      <c r="AB186" s="35"/>
      <c r="AC186" s="35"/>
      <c r="AD186" s="35"/>
      <c r="AE186" s="35"/>
      <c r="AR186" s="215" t="s">
        <v>381</v>
      </c>
      <c r="AT186" s="215" t="s">
        <v>420</v>
      </c>
      <c r="AU186" s="215" t="s">
        <v>88</v>
      </c>
      <c r="AY186" s="18" t="s">
        <v>164</v>
      </c>
      <c r="BE186" s="216">
        <f t="shared" si="24"/>
        <v>0</v>
      </c>
      <c r="BF186" s="216">
        <f t="shared" si="25"/>
        <v>0</v>
      </c>
      <c r="BG186" s="216">
        <f t="shared" si="26"/>
        <v>0</v>
      </c>
      <c r="BH186" s="216">
        <f t="shared" si="27"/>
        <v>0</v>
      </c>
      <c r="BI186" s="216">
        <f t="shared" si="28"/>
        <v>0</v>
      </c>
      <c r="BJ186" s="18" t="s">
        <v>86</v>
      </c>
      <c r="BK186" s="216">
        <f t="shared" si="29"/>
        <v>0</v>
      </c>
      <c r="BL186" s="18" t="s">
        <v>269</v>
      </c>
      <c r="BM186" s="215" t="s">
        <v>2365</v>
      </c>
    </row>
    <row r="187" spans="1:65" s="2" customFormat="1" ht="36" customHeight="1">
      <c r="A187" s="35"/>
      <c r="B187" s="36"/>
      <c r="C187" s="204" t="s">
        <v>463</v>
      </c>
      <c r="D187" s="204" t="s">
        <v>166</v>
      </c>
      <c r="E187" s="205" t="s">
        <v>2366</v>
      </c>
      <c r="F187" s="206" t="s">
        <v>2367</v>
      </c>
      <c r="G187" s="207" t="s">
        <v>395</v>
      </c>
      <c r="H187" s="208">
        <v>1</v>
      </c>
      <c r="I187" s="209"/>
      <c r="J187" s="210">
        <f t="shared" si="20"/>
        <v>0</v>
      </c>
      <c r="K187" s="206" t="s">
        <v>170</v>
      </c>
      <c r="L187" s="40"/>
      <c r="M187" s="211" t="s">
        <v>1</v>
      </c>
      <c r="N187" s="212" t="s">
        <v>43</v>
      </c>
      <c r="O187" s="72"/>
      <c r="P187" s="213">
        <f t="shared" si="21"/>
        <v>0</v>
      </c>
      <c r="Q187" s="213">
        <v>0</v>
      </c>
      <c r="R187" s="213">
        <f t="shared" si="22"/>
        <v>0</v>
      </c>
      <c r="S187" s="213">
        <v>0</v>
      </c>
      <c r="T187" s="214">
        <f t="shared" si="23"/>
        <v>0</v>
      </c>
      <c r="U187" s="35"/>
      <c r="V187" s="35"/>
      <c r="W187" s="35"/>
      <c r="X187" s="35"/>
      <c r="Y187" s="35"/>
      <c r="Z187" s="35"/>
      <c r="AA187" s="35"/>
      <c r="AB187" s="35"/>
      <c r="AC187" s="35"/>
      <c r="AD187" s="35"/>
      <c r="AE187" s="35"/>
      <c r="AR187" s="215" t="s">
        <v>269</v>
      </c>
      <c r="AT187" s="215" t="s">
        <v>166</v>
      </c>
      <c r="AU187" s="215" t="s">
        <v>88</v>
      </c>
      <c r="AY187" s="18" t="s">
        <v>164</v>
      </c>
      <c r="BE187" s="216">
        <f t="shared" si="24"/>
        <v>0</v>
      </c>
      <c r="BF187" s="216">
        <f t="shared" si="25"/>
        <v>0</v>
      </c>
      <c r="BG187" s="216">
        <f t="shared" si="26"/>
        <v>0</v>
      </c>
      <c r="BH187" s="216">
        <f t="shared" si="27"/>
        <v>0</v>
      </c>
      <c r="BI187" s="216">
        <f t="shared" si="28"/>
        <v>0</v>
      </c>
      <c r="BJ187" s="18" t="s">
        <v>86</v>
      </c>
      <c r="BK187" s="216">
        <f t="shared" si="29"/>
        <v>0</v>
      </c>
      <c r="BL187" s="18" t="s">
        <v>269</v>
      </c>
      <c r="BM187" s="215" t="s">
        <v>2368</v>
      </c>
    </row>
    <row r="188" spans="1:65" s="2" customFormat="1" ht="16.5" customHeight="1">
      <c r="A188" s="35"/>
      <c r="B188" s="36"/>
      <c r="C188" s="265" t="s">
        <v>469</v>
      </c>
      <c r="D188" s="265" t="s">
        <v>420</v>
      </c>
      <c r="E188" s="266" t="s">
        <v>2369</v>
      </c>
      <c r="F188" s="267" t="s">
        <v>2370</v>
      </c>
      <c r="G188" s="268" t="s">
        <v>466</v>
      </c>
      <c r="H188" s="269">
        <v>1</v>
      </c>
      <c r="I188" s="270"/>
      <c r="J188" s="271">
        <f t="shared" si="20"/>
        <v>0</v>
      </c>
      <c r="K188" s="267" t="s">
        <v>467</v>
      </c>
      <c r="L188" s="272"/>
      <c r="M188" s="273" t="s">
        <v>1</v>
      </c>
      <c r="N188" s="274" t="s">
        <v>43</v>
      </c>
      <c r="O188" s="72"/>
      <c r="P188" s="213">
        <f t="shared" si="21"/>
        <v>0</v>
      </c>
      <c r="Q188" s="213">
        <v>0</v>
      </c>
      <c r="R188" s="213">
        <f t="shared" si="22"/>
        <v>0</v>
      </c>
      <c r="S188" s="213">
        <v>0</v>
      </c>
      <c r="T188" s="214">
        <f t="shared" si="23"/>
        <v>0</v>
      </c>
      <c r="U188" s="35"/>
      <c r="V188" s="35"/>
      <c r="W188" s="35"/>
      <c r="X188" s="35"/>
      <c r="Y188" s="35"/>
      <c r="Z188" s="35"/>
      <c r="AA188" s="35"/>
      <c r="AB188" s="35"/>
      <c r="AC188" s="35"/>
      <c r="AD188" s="35"/>
      <c r="AE188" s="35"/>
      <c r="AR188" s="215" t="s">
        <v>381</v>
      </c>
      <c r="AT188" s="215" t="s">
        <v>420</v>
      </c>
      <c r="AU188" s="215" t="s">
        <v>88</v>
      </c>
      <c r="AY188" s="18" t="s">
        <v>164</v>
      </c>
      <c r="BE188" s="216">
        <f t="shared" si="24"/>
        <v>0</v>
      </c>
      <c r="BF188" s="216">
        <f t="shared" si="25"/>
        <v>0</v>
      </c>
      <c r="BG188" s="216">
        <f t="shared" si="26"/>
        <v>0</v>
      </c>
      <c r="BH188" s="216">
        <f t="shared" si="27"/>
        <v>0</v>
      </c>
      <c r="BI188" s="216">
        <f t="shared" si="28"/>
        <v>0</v>
      </c>
      <c r="BJ188" s="18" t="s">
        <v>86</v>
      </c>
      <c r="BK188" s="216">
        <f t="shared" si="29"/>
        <v>0</v>
      </c>
      <c r="BL188" s="18" t="s">
        <v>269</v>
      </c>
      <c r="BM188" s="215" t="s">
        <v>2371</v>
      </c>
    </row>
    <row r="189" spans="1:65" s="2" customFormat="1" ht="16.5" customHeight="1">
      <c r="A189" s="35"/>
      <c r="B189" s="36"/>
      <c r="C189" s="204" t="s">
        <v>473</v>
      </c>
      <c r="D189" s="204" t="s">
        <v>166</v>
      </c>
      <c r="E189" s="205" t="s">
        <v>2372</v>
      </c>
      <c r="F189" s="206" t="s">
        <v>2373</v>
      </c>
      <c r="G189" s="207" t="s">
        <v>395</v>
      </c>
      <c r="H189" s="208">
        <v>1</v>
      </c>
      <c r="I189" s="209"/>
      <c r="J189" s="210">
        <f t="shared" si="20"/>
        <v>0</v>
      </c>
      <c r="K189" s="206" t="s">
        <v>467</v>
      </c>
      <c r="L189" s="40"/>
      <c r="M189" s="211" t="s">
        <v>1</v>
      </c>
      <c r="N189" s="212" t="s">
        <v>43</v>
      </c>
      <c r="O189" s="72"/>
      <c r="P189" s="213">
        <f t="shared" si="21"/>
        <v>0</v>
      </c>
      <c r="Q189" s="213">
        <v>0</v>
      </c>
      <c r="R189" s="213">
        <f t="shared" si="22"/>
        <v>0</v>
      </c>
      <c r="S189" s="213">
        <v>0</v>
      </c>
      <c r="T189" s="214">
        <f t="shared" si="23"/>
        <v>0</v>
      </c>
      <c r="U189" s="35"/>
      <c r="V189" s="35"/>
      <c r="W189" s="35"/>
      <c r="X189" s="35"/>
      <c r="Y189" s="35"/>
      <c r="Z189" s="35"/>
      <c r="AA189" s="35"/>
      <c r="AB189" s="35"/>
      <c r="AC189" s="35"/>
      <c r="AD189" s="35"/>
      <c r="AE189" s="35"/>
      <c r="AR189" s="215" t="s">
        <v>269</v>
      </c>
      <c r="AT189" s="215" t="s">
        <v>166</v>
      </c>
      <c r="AU189" s="215" t="s">
        <v>88</v>
      </c>
      <c r="AY189" s="18" t="s">
        <v>164</v>
      </c>
      <c r="BE189" s="216">
        <f t="shared" si="24"/>
        <v>0</v>
      </c>
      <c r="BF189" s="216">
        <f t="shared" si="25"/>
        <v>0</v>
      </c>
      <c r="BG189" s="216">
        <f t="shared" si="26"/>
        <v>0</v>
      </c>
      <c r="BH189" s="216">
        <f t="shared" si="27"/>
        <v>0</v>
      </c>
      <c r="BI189" s="216">
        <f t="shared" si="28"/>
        <v>0</v>
      </c>
      <c r="BJ189" s="18" t="s">
        <v>86</v>
      </c>
      <c r="BK189" s="216">
        <f t="shared" si="29"/>
        <v>0</v>
      </c>
      <c r="BL189" s="18" t="s">
        <v>269</v>
      </c>
      <c r="BM189" s="215" t="s">
        <v>2374</v>
      </c>
    </row>
    <row r="190" spans="1:65" s="2" customFormat="1" ht="16.5" customHeight="1">
      <c r="A190" s="35"/>
      <c r="B190" s="36"/>
      <c r="C190" s="204" t="s">
        <v>479</v>
      </c>
      <c r="D190" s="204" t="s">
        <v>166</v>
      </c>
      <c r="E190" s="205" t="s">
        <v>2375</v>
      </c>
      <c r="F190" s="206" t="s">
        <v>2376</v>
      </c>
      <c r="G190" s="207" t="s">
        <v>395</v>
      </c>
      <c r="H190" s="208">
        <v>1</v>
      </c>
      <c r="I190" s="209"/>
      <c r="J190" s="210">
        <f t="shared" si="20"/>
        <v>0</v>
      </c>
      <c r="K190" s="206" t="s">
        <v>467</v>
      </c>
      <c r="L190" s="40"/>
      <c r="M190" s="211" t="s">
        <v>1</v>
      </c>
      <c r="N190" s="212" t="s">
        <v>43</v>
      </c>
      <c r="O190" s="72"/>
      <c r="P190" s="213">
        <f t="shared" si="21"/>
        <v>0</v>
      </c>
      <c r="Q190" s="213">
        <v>0</v>
      </c>
      <c r="R190" s="213">
        <f t="shared" si="22"/>
        <v>0</v>
      </c>
      <c r="S190" s="213">
        <v>0</v>
      </c>
      <c r="T190" s="214">
        <f t="shared" si="23"/>
        <v>0</v>
      </c>
      <c r="U190" s="35"/>
      <c r="V190" s="35"/>
      <c r="W190" s="35"/>
      <c r="X190" s="35"/>
      <c r="Y190" s="35"/>
      <c r="Z190" s="35"/>
      <c r="AA190" s="35"/>
      <c r="AB190" s="35"/>
      <c r="AC190" s="35"/>
      <c r="AD190" s="35"/>
      <c r="AE190" s="35"/>
      <c r="AR190" s="215" t="s">
        <v>269</v>
      </c>
      <c r="AT190" s="215" t="s">
        <v>166</v>
      </c>
      <c r="AU190" s="215" t="s">
        <v>88</v>
      </c>
      <c r="AY190" s="18" t="s">
        <v>164</v>
      </c>
      <c r="BE190" s="216">
        <f t="shared" si="24"/>
        <v>0</v>
      </c>
      <c r="BF190" s="216">
        <f t="shared" si="25"/>
        <v>0</v>
      </c>
      <c r="BG190" s="216">
        <f t="shared" si="26"/>
        <v>0</v>
      </c>
      <c r="BH190" s="216">
        <f t="shared" si="27"/>
        <v>0</v>
      </c>
      <c r="BI190" s="216">
        <f t="shared" si="28"/>
        <v>0</v>
      </c>
      <c r="BJ190" s="18" t="s">
        <v>86</v>
      </c>
      <c r="BK190" s="216">
        <f t="shared" si="29"/>
        <v>0</v>
      </c>
      <c r="BL190" s="18" t="s">
        <v>269</v>
      </c>
      <c r="BM190" s="215" t="s">
        <v>2377</v>
      </c>
    </row>
    <row r="191" spans="1:65" s="2" customFormat="1" ht="16.5" customHeight="1">
      <c r="A191" s="35"/>
      <c r="B191" s="36"/>
      <c r="C191" s="204" t="s">
        <v>484</v>
      </c>
      <c r="D191" s="204" t="s">
        <v>166</v>
      </c>
      <c r="E191" s="205" t="s">
        <v>2378</v>
      </c>
      <c r="F191" s="206" t="s">
        <v>2379</v>
      </c>
      <c r="G191" s="207" t="s">
        <v>395</v>
      </c>
      <c r="H191" s="208">
        <v>1</v>
      </c>
      <c r="I191" s="209"/>
      <c r="J191" s="210">
        <f t="shared" si="20"/>
        <v>0</v>
      </c>
      <c r="K191" s="206" t="s">
        <v>467</v>
      </c>
      <c r="L191" s="40"/>
      <c r="M191" s="211" t="s">
        <v>1</v>
      </c>
      <c r="N191" s="212" t="s">
        <v>43</v>
      </c>
      <c r="O191" s="72"/>
      <c r="P191" s="213">
        <f t="shared" si="21"/>
        <v>0</v>
      </c>
      <c r="Q191" s="213">
        <v>0</v>
      </c>
      <c r="R191" s="213">
        <f t="shared" si="22"/>
        <v>0</v>
      </c>
      <c r="S191" s="213">
        <v>0</v>
      </c>
      <c r="T191" s="214">
        <f t="shared" si="23"/>
        <v>0</v>
      </c>
      <c r="U191" s="35"/>
      <c r="V191" s="35"/>
      <c r="W191" s="35"/>
      <c r="X191" s="35"/>
      <c r="Y191" s="35"/>
      <c r="Z191" s="35"/>
      <c r="AA191" s="35"/>
      <c r="AB191" s="35"/>
      <c r="AC191" s="35"/>
      <c r="AD191" s="35"/>
      <c r="AE191" s="35"/>
      <c r="AR191" s="215" t="s">
        <v>269</v>
      </c>
      <c r="AT191" s="215" t="s">
        <v>166</v>
      </c>
      <c r="AU191" s="215" t="s">
        <v>88</v>
      </c>
      <c r="AY191" s="18" t="s">
        <v>164</v>
      </c>
      <c r="BE191" s="216">
        <f t="shared" si="24"/>
        <v>0</v>
      </c>
      <c r="BF191" s="216">
        <f t="shared" si="25"/>
        <v>0</v>
      </c>
      <c r="BG191" s="216">
        <f t="shared" si="26"/>
        <v>0</v>
      </c>
      <c r="BH191" s="216">
        <f t="shared" si="27"/>
        <v>0</v>
      </c>
      <c r="BI191" s="216">
        <f t="shared" si="28"/>
        <v>0</v>
      </c>
      <c r="BJ191" s="18" t="s">
        <v>86</v>
      </c>
      <c r="BK191" s="216">
        <f t="shared" si="29"/>
        <v>0</v>
      </c>
      <c r="BL191" s="18" t="s">
        <v>269</v>
      </c>
      <c r="BM191" s="215" t="s">
        <v>2380</v>
      </c>
    </row>
    <row r="192" spans="1:65" s="2" customFormat="1" ht="16.5" customHeight="1">
      <c r="A192" s="35"/>
      <c r="B192" s="36"/>
      <c r="C192" s="204" t="s">
        <v>488</v>
      </c>
      <c r="D192" s="204" t="s">
        <v>166</v>
      </c>
      <c r="E192" s="205" t="s">
        <v>2381</v>
      </c>
      <c r="F192" s="206" t="s">
        <v>2382</v>
      </c>
      <c r="G192" s="207" t="s">
        <v>395</v>
      </c>
      <c r="H192" s="208">
        <v>1</v>
      </c>
      <c r="I192" s="209"/>
      <c r="J192" s="210">
        <f t="shared" si="20"/>
        <v>0</v>
      </c>
      <c r="K192" s="206" t="s">
        <v>467</v>
      </c>
      <c r="L192" s="40"/>
      <c r="M192" s="211" t="s">
        <v>1</v>
      </c>
      <c r="N192" s="212" t="s">
        <v>43</v>
      </c>
      <c r="O192" s="72"/>
      <c r="P192" s="213">
        <f t="shared" si="21"/>
        <v>0</v>
      </c>
      <c r="Q192" s="213">
        <v>0</v>
      </c>
      <c r="R192" s="213">
        <f t="shared" si="22"/>
        <v>0</v>
      </c>
      <c r="S192" s="213">
        <v>0</v>
      </c>
      <c r="T192" s="214">
        <f t="shared" si="23"/>
        <v>0</v>
      </c>
      <c r="U192" s="35"/>
      <c r="V192" s="35"/>
      <c r="W192" s="35"/>
      <c r="X192" s="35"/>
      <c r="Y192" s="35"/>
      <c r="Z192" s="35"/>
      <c r="AA192" s="35"/>
      <c r="AB192" s="35"/>
      <c r="AC192" s="35"/>
      <c r="AD192" s="35"/>
      <c r="AE192" s="35"/>
      <c r="AR192" s="215" t="s">
        <v>269</v>
      </c>
      <c r="AT192" s="215" t="s">
        <v>166</v>
      </c>
      <c r="AU192" s="215" t="s">
        <v>88</v>
      </c>
      <c r="AY192" s="18" t="s">
        <v>164</v>
      </c>
      <c r="BE192" s="216">
        <f t="shared" si="24"/>
        <v>0</v>
      </c>
      <c r="BF192" s="216">
        <f t="shared" si="25"/>
        <v>0</v>
      </c>
      <c r="BG192" s="216">
        <f t="shared" si="26"/>
        <v>0</v>
      </c>
      <c r="BH192" s="216">
        <f t="shared" si="27"/>
        <v>0</v>
      </c>
      <c r="BI192" s="216">
        <f t="shared" si="28"/>
        <v>0</v>
      </c>
      <c r="BJ192" s="18" t="s">
        <v>86</v>
      </c>
      <c r="BK192" s="216">
        <f t="shared" si="29"/>
        <v>0</v>
      </c>
      <c r="BL192" s="18" t="s">
        <v>269</v>
      </c>
      <c r="BM192" s="215" t="s">
        <v>2383</v>
      </c>
    </row>
    <row r="193" spans="1:65" s="2" customFormat="1" ht="16.5" customHeight="1">
      <c r="A193" s="35"/>
      <c r="B193" s="36"/>
      <c r="C193" s="204" t="s">
        <v>492</v>
      </c>
      <c r="D193" s="204" t="s">
        <v>166</v>
      </c>
      <c r="E193" s="205" t="s">
        <v>2384</v>
      </c>
      <c r="F193" s="206" t="s">
        <v>2385</v>
      </c>
      <c r="G193" s="207" t="s">
        <v>395</v>
      </c>
      <c r="H193" s="208">
        <v>6</v>
      </c>
      <c r="I193" s="209"/>
      <c r="J193" s="210">
        <f t="shared" si="20"/>
        <v>0</v>
      </c>
      <c r="K193" s="206" t="s">
        <v>467</v>
      </c>
      <c r="L193" s="40"/>
      <c r="M193" s="211" t="s">
        <v>1</v>
      </c>
      <c r="N193" s="212" t="s">
        <v>43</v>
      </c>
      <c r="O193" s="72"/>
      <c r="P193" s="213">
        <f t="shared" si="21"/>
        <v>0</v>
      </c>
      <c r="Q193" s="213">
        <v>0</v>
      </c>
      <c r="R193" s="213">
        <f t="shared" si="22"/>
        <v>0</v>
      </c>
      <c r="S193" s="213">
        <v>0</v>
      </c>
      <c r="T193" s="214">
        <f t="shared" si="23"/>
        <v>0</v>
      </c>
      <c r="U193" s="35"/>
      <c r="V193" s="35"/>
      <c r="W193" s="35"/>
      <c r="X193" s="35"/>
      <c r="Y193" s="35"/>
      <c r="Z193" s="35"/>
      <c r="AA193" s="35"/>
      <c r="AB193" s="35"/>
      <c r="AC193" s="35"/>
      <c r="AD193" s="35"/>
      <c r="AE193" s="35"/>
      <c r="AR193" s="215" t="s">
        <v>269</v>
      </c>
      <c r="AT193" s="215" t="s">
        <v>166</v>
      </c>
      <c r="AU193" s="215" t="s">
        <v>88</v>
      </c>
      <c r="AY193" s="18" t="s">
        <v>164</v>
      </c>
      <c r="BE193" s="216">
        <f t="shared" si="24"/>
        <v>0</v>
      </c>
      <c r="BF193" s="216">
        <f t="shared" si="25"/>
        <v>0</v>
      </c>
      <c r="BG193" s="216">
        <f t="shared" si="26"/>
        <v>0</v>
      </c>
      <c r="BH193" s="216">
        <f t="shared" si="27"/>
        <v>0</v>
      </c>
      <c r="BI193" s="216">
        <f t="shared" si="28"/>
        <v>0</v>
      </c>
      <c r="BJ193" s="18" t="s">
        <v>86</v>
      </c>
      <c r="BK193" s="216">
        <f t="shared" si="29"/>
        <v>0</v>
      </c>
      <c r="BL193" s="18" t="s">
        <v>269</v>
      </c>
      <c r="BM193" s="215" t="s">
        <v>2386</v>
      </c>
    </row>
    <row r="194" spans="1:65" s="2" customFormat="1" ht="16.5" customHeight="1">
      <c r="A194" s="35"/>
      <c r="B194" s="36"/>
      <c r="C194" s="204" t="s">
        <v>496</v>
      </c>
      <c r="D194" s="204" t="s">
        <v>166</v>
      </c>
      <c r="E194" s="205" t="s">
        <v>2387</v>
      </c>
      <c r="F194" s="206" t="s">
        <v>2388</v>
      </c>
      <c r="G194" s="207" t="s">
        <v>395</v>
      </c>
      <c r="H194" s="208">
        <v>6</v>
      </c>
      <c r="I194" s="209"/>
      <c r="J194" s="210">
        <f t="shared" si="20"/>
        <v>0</v>
      </c>
      <c r="K194" s="206" t="s">
        <v>467</v>
      </c>
      <c r="L194" s="40"/>
      <c r="M194" s="211" t="s">
        <v>1</v>
      </c>
      <c r="N194" s="212" t="s">
        <v>43</v>
      </c>
      <c r="O194" s="72"/>
      <c r="P194" s="213">
        <f t="shared" si="21"/>
        <v>0</v>
      </c>
      <c r="Q194" s="213">
        <v>0</v>
      </c>
      <c r="R194" s="213">
        <f t="shared" si="22"/>
        <v>0</v>
      </c>
      <c r="S194" s="213">
        <v>0</v>
      </c>
      <c r="T194" s="214">
        <f t="shared" si="23"/>
        <v>0</v>
      </c>
      <c r="U194" s="35"/>
      <c r="V194" s="35"/>
      <c r="W194" s="35"/>
      <c r="X194" s="35"/>
      <c r="Y194" s="35"/>
      <c r="Z194" s="35"/>
      <c r="AA194" s="35"/>
      <c r="AB194" s="35"/>
      <c r="AC194" s="35"/>
      <c r="AD194" s="35"/>
      <c r="AE194" s="35"/>
      <c r="AR194" s="215" t="s">
        <v>269</v>
      </c>
      <c r="AT194" s="215" t="s">
        <v>166</v>
      </c>
      <c r="AU194" s="215" t="s">
        <v>88</v>
      </c>
      <c r="AY194" s="18" t="s">
        <v>164</v>
      </c>
      <c r="BE194" s="216">
        <f t="shared" si="24"/>
        <v>0</v>
      </c>
      <c r="BF194" s="216">
        <f t="shared" si="25"/>
        <v>0</v>
      </c>
      <c r="BG194" s="216">
        <f t="shared" si="26"/>
        <v>0</v>
      </c>
      <c r="BH194" s="216">
        <f t="shared" si="27"/>
        <v>0</v>
      </c>
      <c r="BI194" s="216">
        <f t="shared" si="28"/>
        <v>0</v>
      </c>
      <c r="BJ194" s="18" t="s">
        <v>86</v>
      </c>
      <c r="BK194" s="216">
        <f t="shared" si="29"/>
        <v>0</v>
      </c>
      <c r="BL194" s="18" t="s">
        <v>269</v>
      </c>
      <c r="BM194" s="215" t="s">
        <v>2389</v>
      </c>
    </row>
    <row r="195" spans="1:65" s="2" customFormat="1" ht="16.5" customHeight="1">
      <c r="A195" s="35"/>
      <c r="B195" s="36"/>
      <c r="C195" s="204" t="s">
        <v>510</v>
      </c>
      <c r="D195" s="204" t="s">
        <v>166</v>
      </c>
      <c r="E195" s="205" t="s">
        <v>2390</v>
      </c>
      <c r="F195" s="206" t="s">
        <v>2391</v>
      </c>
      <c r="G195" s="207" t="s">
        <v>395</v>
      </c>
      <c r="H195" s="208">
        <v>6</v>
      </c>
      <c r="I195" s="209"/>
      <c r="J195" s="210">
        <f t="shared" si="20"/>
        <v>0</v>
      </c>
      <c r="K195" s="206" t="s">
        <v>467</v>
      </c>
      <c r="L195" s="40"/>
      <c r="M195" s="211" t="s">
        <v>1</v>
      </c>
      <c r="N195" s="212" t="s">
        <v>43</v>
      </c>
      <c r="O195" s="72"/>
      <c r="P195" s="213">
        <f t="shared" si="21"/>
        <v>0</v>
      </c>
      <c r="Q195" s="213">
        <v>0</v>
      </c>
      <c r="R195" s="213">
        <f t="shared" si="22"/>
        <v>0</v>
      </c>
      <c r="S195" s="213">
        <v>0</v>
      </c>
      <c r="T195" s="214">
        <f t="shared" si="23"/>
        <v>0</v>
      </c>
      <c r="U195" s="35"/>
      <c r="V195" s="35"/>
      <c r="W195" s="35"/>
      <c r="X195" s="35"/>
      <c r="Y195" s="35"/>
      <c r="Z195" s="35"/>
      <c r="AA195" s="35"/>
      <c r="AB195" s="35"/>
      <c r="AC195" s="35"/>
      <c r="AD195" s="35"/>
      <c r="AE195" s="35"/>
      <c r="AR195" s="215" t="s">
        <v>269</v>
      </c>
      <c r="AT195" s="215" t="s">
        <v>166</v>
      </c>
      <c r="AU195" s="215" t="s">
        <v>88</v>
      </c>
      <c r="AY195" s="18" t="s">
        <v>164</v>
      </c>
      <c r="BE195" s="216">
        <f t="shared" si="24"/>
        <v>0</v>
      </c>
      <c r="BF195" s="216">
        <f t="shared" si="25"/>
        <v>0</v>
      </c>
      <c r="BG195" s="216">
        <f t="shared" si="26"/>
        <v>0</v>
      </c>
      <c r="BH195" s="216">
        <f t="shared" si="27"/>
        <v>0</v>
      </c>
      <c r="BI195" s="216">
        <f t="shared" si="28"/>
        <v>0</v>
      </c>
      <c r="BJ195" s="18" t="s">
        <v>86</v>
      </c>
      <c r="BK195" s="216">
        <f t="shared" si="29"/>
        <v>0</v>
      </c>
      <c r="BL195" s="18" t="s">
        <v>269</v>
      </c>
      <c r="BM195" s="215" t="s">
        <v>2392</v>
      </c>
    </row>
    <row r="196" spans="1:65" s="2" customFormat="1" ht="16.5" customHeight="1">
      <c r="A196" s="35"/>
      <c r="B196" s="36"/>
      <c r="C196" s="204" t="s">
        <v>514</v>
      </c>
      <c r="D196" s="204" t="s">
        <v>166</v>
      </c>
      <c r="E196" s="205" t="s">
        <v>2393</v>
      </c>
      <c r="F196" s="206" t="s">
        <v>2394</v>
      </c>
      <c r="G196" s="207" t="s">
        <v>395</v>
      </c>
      <c r="H196" s="208">
        <v>3</v>
      </c>
      <c r="I196" s="209"/>
      <c r="J196" s="210">
        <f t="shared" si="20"/>
        <v>0</v>
      </c>
      <c r="K196" s="206" t="s">
        <v>467</v>
      </c>
      <c r="L196" s="40"/>
      <c r="M196" s="211" t="s">
        <v>1</v>
      </c>
      <c r="N196" s="212" t="s">
        <v>43</v>
      </c>
      <c r="O196" s="72"/>
      <c r="P196" s="213">
        <f t="shared" si="21"/>
        <v>0</v>
      </c>
      <c r="Q196" s="213">
        <v>0</v>
      </c>
      <c r="R196" s="213">
        <f t="shared" si="22"/>
        <v>0</v>
      </c>
      <c r="S196" s="213">
        <v>0</v>
      </c>
      <c r="T196" s="214">
        <f t="shared" si="23"/>
        <v>0</v>
      </c>
      <c r="U196" s="35"/>
      <c r="V196" s="35"/>
      <c r="W196" s="35"/>
      <c r="X196" s="35"/>
      <c r="Y196" s="35"/>
      <c r="Z196" s="35"/>
      <c r="AA196" s="35"/>
      <c r="AB196" s="35"/>
      <c r="AC196" s="35"/>
      <c r="AD196" s="35"/>
      <c r="AE196" s="35"/>
      <c r="AR196" s="215" t="s">
        <v>269</v>
      </c>
      <c r="AT196" s="215" t="s">
        <v>166</v>
      </c>
      <c r="AU196" s="215" t="s">
        <v>88</v>
      </c>
      <c r="AY196" s="18" t="s">
        <v>164</v>
      </c>
      <c r="BE196" s="216">
        <f t="shared" si="24"/>
        <v>0</v>
      </c>
      <c r="BF196" s="216">
        <f t="shared" si="25"/>
        <v>0</v>
      </c>
      <c r="BG196" s="216">
        <f t="shared" si="26"/>
        <v>0</v>
      </c>
      <c r="BH196" s="216">
        <f t="shared" si="27"/>
        <v>0</v>
      </c>
      <c r="BI196" s="216">
        <f t="shared" si="28"/>
        <v>0</v>
      </c>
      <c r="BJ196" s="18" t="s">
        <v>86</v>
      </c>
      <c r="BK196" s="216">
        <f t="shared" si="29"/>
        <v>0</v>
      </c>
      <c r="BL196" s="18" t="s">
        <v>269</v>
      </c>
      <c r="BM196" s="215" t="s">
        <v>2395</v>
      </c>
    </row>
    <row r="197" spans="1:65" s="2" customFormat="1" ht="16.5" customHeight="1">
      <c r="A197" s="35"/>
      <c r="B197" s="36"/>
      <c r="C197" s="204" t="s">
        <v>521</v>
      </c>
      <c r="D197" s="204" t="s">
        <v>166</v>
      </c>
      <c r="E197" s="205" t="s">
        <v>2396</v>
      </c>
      <c r="F197" s="206" t="s">
        <v>2397</v>
      </c>
      <c r="G197" s="207" t="s">
        <v>395</v>
      </c>
      <c r="H197" s="208">
        <v>62</v>
      </c>
      <c r="I197" s="209"/>
      <c r="J197" s="210">
        <f t="shared" si="20"/>
        <v>0</v>
      </c>
      <c r="K197" s="206" t="s">
        <v>467</v>
      </c>
      <c r="L197" s="40"/>
      <c r="M197" s="211" t="s">
        <v>1</v>
      </c>
      <c r="N197" s="212" t="s">
        <v>43</v>
      </c>
      <c r="O197" s="72"/>
      <c r="P197" s="213">
        <f t="shared" si="21"/>
        <v>0</v>
      </c>
      <c r="Q197" s="213">
        <v>0</v>
      </c>
      <c r="R197" s="213">
        <f t="shared" si="22"/>
        <v>0</v>
      </c>
      <c r="S197" s="213">
        <v>0</v>
      </c>
      <c r="T197" s="214">
        <f t="shared" si="23"/>
        <v>0</v>
      </c>
      <c r="U197" s="35"/>
      <c r="V197" s="35"/>
      <c r="W197" s="35"/>
      <c r="X197" s="35"/>
      <c r="Y197" s="35"/>
      <c r="Z197" s="35"/>
      <c r="AA197" s="35"/>
      <c r="AB197" s="35"/>
      <c r="AC197" s="35"/>
      <c r="AD197" s="35"/>
      <c r="AE197" s="35"/>
      <c r="AR197" s="215" t="s">
        <v>269</v>
      </c>
      <c r="AT197" s="215" t="s">
        <v>166</v>
      </c>
      <c r="AU197" s="215" t="s">
        <v>88</v>
      </c>
      <c r="AY197" s="18" t="s">
        <v>164</v>
      </c>
      <c r="BE197" s="216">
        <f t="shared" si="24"/>
        <v>0</v>
      </c>
      <c r="BF197" s="216">
        <f t="shared" si="25"/>
        <v>0</v>
      </c>
      <c r="BG197" s="216">
        <f t="shared" si="26"/>
        <v>0</v>
      </c>
      <c r="BH197" s="216">
        <f t="shared" si="27"/>
        <v>0</v>
      </c>
      <c r="BI197" s="216">
        <f t="shared" si="28"/>
        <v>0</v>
      </c>
      <c r="BJ197" s="18" t="s">
        <v>86</v>
      </c>
      <c r="BK197" s="216">
        <f t="shared" si="29"/>
        <v>0</v>
      </c>
      <c r="BL197" s="18" t="s">
        <v>269</v>
      </c>
      <c r="BM197" s="215" t="s">
        <v>2398</v>
      </c>
    </row>
    <row r="198" spans="1:65" s="13" customFormat="1" ht="11.25">
      <c r="B198" s="221"/>
      <c r="C198" s="222"/>
      <c r="D198" s="217" t="s">
        <v>175</v>
      </c>
      <c r="E198" s="223" t="s">
        <v>1</v>
      </c>
      <c r="F198" s="224" t="s">
        <v>2399</v>
      </c>
      <c r="G198" s="222"/>
      <c r="H198" s="225">
        <v>62</v>
      </c>
      <c r="I198" s="226"/>
      <c r="J198" s="222"/>
      <c r="K198" s="222"/>
      <c r="L198" s="227"/>
      <c r="M198" s="228"/>
      <c r="N198" s="229"/>
      <c r="O198" s="229"/>
      <c r="P198" s="229"/>
      <c r="Q198" s="229"/>
      <c r="R198" s="229"/>
      <c r="S198" s="229"/>
      <c r="T198" s="230"/>
      <c r="AT198" s="231" t="s">
        <v>175</v>
      </c>
      <c r="AU198" s="231" t="s">
        <v>88</v>
      </c>
      <c r="AV198" s="13" t="s">
        <v>88</v>
      </c>
      <c r="AW198" s="13" t="s">
        <v>33</v>
      </c>
      <c r="AX198" s="13" t="s">
        <v>86</v>
      </c>
      <c r="AY198" s="231" t="s">
        <v>164</v>
      </c>
    </row>
    <row r="199" spans="1:65" s="2" customFormat="1" ht="16.5" customHeight="1">
      <c r="A199" s="35"/>
      <c r="B199" s="36"/>
      <c r="C199" s="204" t="s">
        <v>525</v>
      </c>
      <c r="D199" s="204" t="s">
        <v>166</v>
      </c>
      <c r="E199" s="205" t="s">
        <v>2400</v>
      </c>
      <c r="F199" s="206" t="s">
        <v>2401</v>
      </c>
      <c r="G199" s="207" t="s">
        <v>2111</v>
      </c>
      <c r="H199" s="285"/>
      <c r="I199" s="209"/>
      <c r="J199" s="210">
        <f t="shared" ref="J199:J205" si="30">ROUND(I199*H199,2)</f>
        <v>0</v>
      </c>
      <c r="K199" s="206" t="s">
        <v>467</v>
      </c>
      <c r="L199" s="40"/>
      <c r="M199" s="211" t="s">
        <v>1</v>
      </c>
      <c r="N199" s="212" t="s">
        <v>43</v>
      </c>
      <c r="O199" s="72"/>
      <c r="P199" s="213">
        <f t="shared" ref="P199:P205" si="31">O199*H199</f>
        <v>0</v>
      </c>
      <c r="Q199" s="213">
        <v>0</v>
      </c>
      <c r="R199" s="213">
        <f t="shared" ref="R199:R205" si="32">Q199*H199</f>
        <v>0</v>
      </c>
      <c r="S199" s="213">
        <v>0</v>
      </c>
      <c r="T199" s="214">
        <f t="shared" ref="T199:T205" si="33">S199*H199</f>
        <v>0</v>
      </c>
      <c r="U199" s="35"/>
      <c r="V199" s="35"/>
      <c r="W199" s="35"/>
      <c r="X199" s="35"/>
      <c r="Y199" s="35"/>
      <c r="Z199" s="35"/>
      <c r="AA199" s="35"/>
      <c r="AB199" s="35"/>
      <c r="AC199" s="35"/>
      <c r="AD199" s="35"/>
      <c r="AE199" s="35"/>
      <c r="AR199" s="215" t="s">
        <v>269</v>
      </c>
      <c r="AT199" s="215" t="s">
        <v>166</v>
      </c>
      <c r="AU199" s="215" t="s">
        <v>88</v>
      </c>
      <c r="AY199" s="18" t="s">
        <v>164</v>
      </c>
      <c r="BE199" s="216">
        <f t="shared" ref="BE199:BE205" si="34">IF(N199="základní",J199,0)</f>
        <v>0</v>
      </c>
      <c r="BF199" s="216">
        <f t="shared" ref="BF199:BF205" si="35">IF(N199="snížená",J199,0)</f>
        <v>0</v>
      </c>
      <c r="BG199" s="216">
        <f t="shared" ref="BG199:BG205" si="36">IF(N199="zákl. přenesená",J199,0)</f>
        <v>0</v>
      </c>
      <c r="BH199" s="216">
        <f t="shared" ref="BH199:BH205" si="37">IF(N199="sníž. přenesená",J199,0)</f>
        <v>0</v>
      </c>
      <c r="BI199" s="216">
        <f t="shared" ref="BI199:BI205" si="38">IF(N199="nulová",J199,0)</f>
        <v>0</v>
      </c>
      <c r="BJ199" s="18" t="s">
        <v>86</v>
      </c>
      <c r="BK199" s="216">
        <f t="shared" ref="BK199:BK205" si="39">ROUND(I199*H199,2)</f>
        <v>0</v>
      </c>
      <c r="BL199" s="18" t="s">
        <v>269</v>
      </c>
      <c r="BM199" s="215" t="s">
        <v>2402</v>
      </c>
    </row>
    <row r="200" spans="1:65" s="2" customFormat="1" ht="16.5" customHeight="1">
      <c r="A200" s="35"/>
      <c r="B200" s="36"/>
      <c r="C200" s="204" t="s">
        <v>531</v>
      </c>
      <c r="D200" s="204" t="s">
        <v>166</v>
      </c>
      <c r="E200" s="205" t="s">
        <v>2403</v>
      </c>
      <c r="F200" s="206" t="s">
        <v>2404</v>
      </c>
      <c r="G200" s="207" t="s">
        <v>2111</v>
      </c>
      <c r="H200" s="285"/>
      <c r="I200" s="209"/>
      <c r="J200" s="210">
        <f t="shared" si="30"/>
        <v>0</v>
      </c>
      <c r="K200" s="206" t="s">
        <v>467</v>
      </c>
      <c r="L200" s="40"/>
      <c r="M200" s="211" t="s">
        <v>1</v>
      </c>
      <c r="N200" s="212" t="s">
        <v>43</v>
      </c>
      <c r="O200" s="72"/>
      <c r="P200" s="213">
        <f t="shared" si="31"/>
        <v>0</v>
      </c>
      <c r="Q200" s="213">
        <v>0</v>
      </c>
      <c r="R200" s="213">
        <f t="shared" si="32"/>
        <v>0</v>
      </c>
      <c r="S200" s="213">
        <v>0</v>
      </c>
      <c r="T200" s="214">
        <f t="shared" si="33"/>
        <v>0</v>
      </c>
      <c r="U200" s="35"/>
      <c r="V200" s="35"/>
      <c r="W200" s="35"/>
      <c r="X200" s="35"/>
      <c r="Y200" s="35"/>
      <c r="Z200" s="35"/>
      <c r="AA200" s="35"/>
      <c r="AB200" s="35"/>
      <c r="AC200" s="35"/>
      <c r="AD200" s="35"/>
      <c r="AE200" s="35"/>
      <c r="AR200" s="215" t="s">
        <v>269</v>
      </c>
      <c r="AT200" s="215" t="s">
        <v>166</v>
      </c>
      <c r="AU200" s="215" t="s">
        <v>88</v>
      </c>
      <c r="AY200" s="18" t="s">
        <v>164</v>
      </c>
      <c r="BE200" s="216">
        <f t="shared" si="34"/>
        <v>0</v>
      </c>
      <c r="BF200" s="216">
        <f t="shared" si="35"/>
        <v>0</v>
      </c>
      <c r="BG200" s="216">
        <f t="shared" si="36"/>
        <v>0</v>
      </c>
      <c r="BH200" s="216">
        <f t="shared" si="37"/>
        <v>0</v>
      </c>
      <c r="BI200" s="216">
        <f t="shared" si="38"/>
        <v>0</v>
      </c>
      <c r="BJ200" s="18" t="s">
        <v>86</v>
      </c>
      <c r="BK200" s="216">
        <f t="shared" si="39"/>
        <v>0</v>
      </c>
      <c r="BL200" s="18" t="s">
        <v>269</v>
      </c>
      <c r="BM200" s="215" t="s">
        <v>2405</v>
      </c>
    </row>
    <row r="201" spans="1:65" s="2" customFormat="1" ht="36" customHeight="1">
      <c r="A201" s="35"/>
      <c r="B201" s="36"/>
      <c r="C201" s="204" t="s">
        <v>542</v>
      </c>
      <c r="D201" s="204" t="s">
        <v>166</v>
      </c>
      <c r="E201" s="205" t="s">
        <v>2406</v>
      </c>
      <c r="F201" s="206" t="s">
        <v>2407</v>
      </c>
      <c r="G201" s="207" t="s">
        <v>395</v>
      </c>
      <c r="H201" s="208">
        <v>2</v>
      </c>
      <c r="I201" s="209"/>
      <c r="J201" s="210">
        <f t="shared" si="30"/>
        <v>0</v>
      </c>
      <c r="K201" s="206" t="s">
        <v>170</v>
      </c>
      <c r="L201" s="40"/>
      <c r="M201" s="211" t="s">
        <v>1</v>
      </c>
      <c r="N201" s="212" t="s">
        <v>43</v>
      </c>
      <c r="O201" s="72"/>
      <c r="P201" s="213">
        <f t="shared" si="31"/>
        <v>0</v>
      </c>
      <c r="Q201" s="213">
        <v>0</v>
      </c>
      <c r="R201" s="213">
        <f t="shared" si="32"/>
        <v>0</v>
      </c>
      <c r="S201" s="213">
        <v>0</v>
      </c>
      <c r="T201" s="214">
        <f t="shared" si="33"/>
        <v>0</v>
      </c>
      <c r="U201" s="35"/>
      <c r="V201" s="35"/>
      <c r="W201" s="35"/>
      <c r="X201" s="35"/>
      <c r="Y201" s="35"/>
      <c r="Z201" s="35"/>
      <c r="AA201" s="35"/>
      <c r="AB201" s="35"/>
      <c r="AC201" s="35"/>
      <c r="AD201" s="35"/>
      <c r="AE201" s="35"/>
      <c r="AR201" s="215" t="s">
        <v>269</v>
      </c>
      <c r="AT201" s="215" t="s">
        <v>166</v>
      </c>
      <c r="AU201" s="215" t="s">
        <v>88</v>
      </c>
      <c r="AY201" s="18" t="s">
        <v>164</v>
      </c>
      <c r="BE201" s="216">
        <f t="shared" si="34"/>
        <v>0</v>
      </c>
      <c r="BF201" s="216">
        <f t="shared" si="35"/>
        <v>0</v>
      </c>
      <c r="BG201" s="216">
        <f t="shared" si="36"/>
        <v>0</v>
      </c>
      <c r="BH201" s="216">
        <f t="shared" si="37"/>
        <v>0</v>
      </c>
      <c r="BI201" s="216">
        <f t="shared" si="38"/>
        <v>0</v>
      </c>
      <c r="BJ201" s="18" t="s">
        <v>86</v>
      </c>
      <c r="BK201" s="216">
        <f t="shared" si="39"/>
        <v>0</v>
      </c>
      <c r="BL201" s="18" t="s">
        <v>269</v>
      </c>
      <c r="BM201" s="215" t="s">
        <v>2408</v>
      </c>
    </row>
    <row r="202" spans="1:65" s="2" customFormat="1" ht="16.5" customHeight="1">
      <c r="A202" s="35"/>
      <c r="B202" s="36"/>
      <c r="C202" s="265" t="s">
        <v>547</v>
      </c>
      <c r="D202" s="265" t="s">
        <v>420</v>
      </c>
      <c r="E202" s="266" t="s">
        <v>2409</v>
      </c>
      <c r="F202" s="267" t="s">
        <v>2410</v>
      </c>
      <c r="G202" s="268" t="s">
        <v>395</v>
      </c>
      <c r="H202" s="269">
        <v>2</v>
      </c>
      <c r="I202" s="270"/>
      <c r="J202" s="271">
        <f t="shared" si="30"/>
        <v>0</v>
      </c>
      <c r="K202" s="267" t="s">
        <v>170</v>
      </c>
      <c r="L202" s="272"/>
      <c r="M202" s="273" t="s">
        <v>1</v>
      </c>
      <c r="N202" s="274" t="s">
        <v>43</v>
      </c>
      <c r="O202" s="72"/>
      <c r="P202" s="213">
        <f t="shared" si="31"/>
        <v>0</v>
      </c>
      <c r="Q202" s="213">
        <v>5.0000000000000002E-5</v>
      </c>
      <c r="R202" s="213">
        <f t="shared" si="32"/>
        <v>1E-4</v>
      </c>
      <c r="S202" s="213">
        <v>0</v>
      </c>
      <c r="T202" s="214">
        <f t="shared" si="33"/>
        <v>0</v>
      </c>
      <c r="U202" s="35"/>
      <c r="V202" s="35"/>
      <c r="W202" s="35"/>
      <c r="X202" s="35"/>
      <c r="Y202" s="35"/>
      <c r="Z202" s="35"/>
      <c r="AA202" s="35"/>
      <c r="AB202" s="35"/>
      <c r="AC202" s="35"/>
      <c r="AD202" s="35"/>
      <c r="AE202" s="35"/>
      <c r="AR202" s="215" t="s">
        <v>381</v>
      </c>
      <c r="AT202" s="215" t="s">
        <v>420</v>
      </c>
      <c r="AU202" s="215" t="s">
        <v>88</v>
      </c>
      <c r="AY202" s="18" t="s">
        <v>164</v>
      </c>
      <c r="BE202" s="216">
        <f t="shared" si="34"/>
        <v>0</v>
      </c>
      <c r="BF202" s="216">
        <f t="shared" si="35"/>
        <v>0</v>
      </c>
      <c r="BG202" s="216">
        <f t="shared" si="36"/>
        <v>0</v>
      </c>
      <c r="BH202" s="216">
        <f t="shared" si="37"/>
        <v>0</v>
      </c>
      <c r="BI202" s="216">
        <f t="shared" si="38"/>
        <v>0</v>
      </c>
      <c r="BJ202" s="18" t="s">
        <v>86</v>
      </c>
      <c r="BK202" s="216">
        <f t="shared" si="39"/>
        <v>0</v>
      </c>
      <c r="BL202" s="18" t="s">
        <v>269</v>
      </c>
      <c r="BM202" s="215" t="s">
        <v>2411</v>
      </c>
    </row>
    <row r="203" spans="1:65" s="2" customFormat="1" ht="24" customHeight="1">
      <c r="A203" s="35"/>
      <c r="B203" s="36"/>
      <c r="C203" s="204" t="s">
        <v>555</v>
      </c>
      <c r="D203" s="204" t="s">
        <v>166</v>
      </c>
      <c r="E203" s="205" t="s">
        <v>2412</v>
      </c>
      <c r="F203" s="206" t="s">
        <v>2413</v>
      </c>
      <c r="G203" s="207" t="s">
        <v>395</v>
      </c>
      <c r="H203" s="208">
        <v>2</v>
      </c>
      <c r="I203" s="209"/>
      <c r="J203" s="210">
        <f t="shared" si="30"/>
        <v>0</v>
      </c>
      <c r="K203" s="206" t="s">
        <v>170</v>
      </c>
      <c r="L203" s="40"/>
      <c r="M203" s="211" t="s">
        <v>1</v>
      </c>
      <c r="N203" s="212" t="s">
        <v>43</v>
      </c>
      <c r="O203" s="72"/>
      <c r="P203" s="213">
        <f t="shared" si="31"/>
        <v>0</v>
      </c>
      <c r="Q203" s="213">
        <v>0</v>
      </c>
      <c r="R203" s="213">
        <f t="shared" si="32"/>
        <v>0</v>
      </c>
      <c r="S203" s="213">
        <v>0</v>
      </c>
      <c r="T203" s="214">
        <f t="shared" si="33"/>
        <v>0</v>
      </c>
      <c r="U203" s="35"/>
      <c r="V203" s="35"/>
      <c r="W203" s="35"/>
      <c r="X203" s="35"/>
      <c r="Y203" s="35"/>
      <c r="Z203" s="35"/>
      <c r="AA203" s="35"/>
      <c r="AB203" s="35"/>
      <c r="AC203" s="35"/>
      <c r="AD203" s="35"/>
      <c r="AE203" s="35"/>
      <c r="AR203" s="215" t="s">
        <v>269</v>
      </c>
      <c r="AT203" s="215" t="s">
        <v>166</v>
      </c>
      <c r="AU203" s="215" t="s">
        <v>88</v>
      </c>
      <c r="AY203" s="18" t="s">
        <v>164</v>
      </c>
      <c r="BE203" s="216">
        <f t="shared" si="34"/>
        <v>0</v>
      </c>
      <c r="BF203" s="216">
        <f t="shared" si="35"/>
        <v>0</v>
      </c>
      <c r="BG203" s="216">
        <f t="shared" si="36"/>
        <v>0</v>
      </c>
      <c r="BH203" s="216">
        <f t="shared" si="37"/>
        <v>0</v>
      </c>
      <c r="BI203" s="216">
        <f t="shared" si="38"/>
        <v>0</v>
      </c>
      <c r="BJ203" s="18" t="s">
        <v>86</v>
      </c>
      <c r="BK203" s="216">
        <f t="shared" si="39"/>
        <v>0</v>
      </c>
      <c r="BL203" s="18" t="s">
        <v>269</v>
      </c>
      <c r="BM203" s="215" t="s">
        <v>2414</v>
      </c>
    </row>
    <row r="204" spans="1:65" s="2" customFormat="1" ht="16.5" customHeight="1">
      <c r="A204" s="35"/>
      <c r="B204" s="36"/>
      <c r="C204" s="265" t="s">
        <v>563</v>
      </c>
      <c r="D204" s="265" t="s">
        <v>420</v>
      </c>
      <c r="E204" s="266" t="s">
        <v>2415</v>
      </c>
      <c r="F204" s="267" t="s">
        <v>2416</v>
      </c>
      <c r="G204" s="268" t="s">
        <v>395</v>
      </c>
      <c r="H204" s="269">
        <v>2</v>
      </c>
      <c r="I204" s="270"/>
      <c r="J204" s="271">
        <f t="shared" si="30"/>
        <v>0</v>
      </c>
      <c r="K204" s="267" t="s">
        <v>467</v>
      </c>
      <c r="L204" s="272"/>
      <c r="M204" s="273" t="s">
        <v>1</v>
      </c>
      <c r="N204" s="274" t="s">
        <v>43</v>
      </c>
      <c r="O204" s="72"/>
      <c r="P204" s="213">
        <f t="shared" si="31"/>
        <v>0</v>
      </c>
      <c r="Q204" s="213">
        <v>5.0000000000000002E-5</v>
      </c>
      <c r="R204" s="213">
        <f t="shared" si="32"/>
        <v>1E-4</v>
      </c>
      <c r="S204" s="213">
        <v>0</v>
      </c>
      <c r="T204" s="214">
        <f t="shared" si="33"/>
        <v>0</v>
      </c>
      <c r="U204" s="35"/>
      <c r="V204" s="35"/>
      <c r="W204" s="35"/>
      <c r="X204" s="35"/>
      <c r="Y204" s="35"/>
      <c r="Z204" s="35"/>
      <c r="AA204" s="35"/>
      <c r="AB204" s="35"/>
      <c r="AC204" s="35"/>
      <c r="AD204" s="35"/>
      <c r="AE204" s="35"/>
      <c r="AR204" s="215" t="s">
        <v>381</v>
      </c>
      <c r="AT204" s="215" t="s">
        <v>420</v>
      </c>
      <c r="AU204" s="215" t="s">
        <v>88</v>
      </c>
      <c r="AY204" s="18" t="s">
        <v>164</v>
      </c>
      <c r="BE204" s="216">
        <f t="shared" si="34"/>
        <v>0</v>
      </c>
      <c r="BF204" s="216">
        <f t="shared" si="35"/>
        <v>0</v>
      </c>
      <c r="BG204" s="216">
        <f t="shared" si="36"/>
        <v>0</v>
      </c>
      <c r="BH204" s="216">
        <f t="shared" si="37"/>
        <v>0</v>
      </c>
      <c r="BI204" s="216">
        <f t="shared" si="38"/>
        <v>0</v>
      </c>
      <c r="BJ204" s="18" t="s">
        <v>86</v>
      </c>
      <c r="BK204" s="216">
        <f t="shared" si="39"/>
        <v>0</v>
      </c>
      <c r="BL204" s="18" t="s">
        <v>269</v>
      </c>
      <c r="BM204" s="215" t="s">
        <v>2417</v>
      </c>
    </row>
    <row r="205" spans="1:65" s="2" customFormat="1" ht="48" customHeight="1">
      <c r="A205" s="35"/>
      <c r="B205" s="36"/>
      <c r="C205" s="204" t="s">
        <v>571</v>
      </c>
      <c r="D205" s="204" t="s">
        <v>166</v>
      </c>
      <c r="E205" s="205" t="s">
        <v>2418</v>
      </c>
      <c r="F205" s="206" t="s">
        <v>2419</v>
      </c>
      <c r="G205" s="207" t="s">
        <v>395</v>
      </c>
      <c r="H205" s="208">
        <v>8</v>
      </c>
      <c r="I205" s="209"/>
      <c r="J205" s="210">
        <f t="shared" si="30"/>
        <v>0</v>
      </c>
      <c r="K205" s="206" t="s">
        <v>170</v>
      </c>
      <c r="L205" s="40"/>
      <c r="M205" s="211" t="s">
        <v>1</v>
      </c>
      <c r="N205" s="212" t="s">
        <v>43</v>
      </c>
      <c r="O205" s="72"/>
      <c r="P205" s="213">
        <f t="shared" si="31"/>
        <v>0</v>
      </c>
      <c r="Q205" s="213">
        <v>0</v>
      </c>
      <c r="R205" s="213">
        <f t="shared" si="32"/>
        <v>0</v>
      </c>
      <c r="S205" s="213">
        <v>0</v>
      </c>
      <c r="T205" s="214">
        <f t="shared" si="33"/>
        <v>0</v>
      </c>
      <c r="U205" s="35"/>
      <c r="V205" s="35"/>
      <c r="W205" s="35"/>
      <c r="X205" s="35"/>
      <c r="Y205" s="35"/>
      <c r="Z205" s="35"/>
      <c r="AA205" s="35"/>
      <c r="AB205" s="35"/>
      <c r="AC205" s="35"/>
      <c r="AD205" s="35"/>
      <c r="AE205" s="35"/>
      <c r="AR205" s="215" t="s">
        <v>269</v>
      </c>
      <c r="AT205" s="215" t="s">
        <v>166</v>
      </c>
      <c r="AU205" s="215" t="s">
        <v>88</v>
      </c>
      <c r="AY205" s="18" t="s">
        <v>164</v>
      </c>
      <c r="BE205" s="216">
        <f t="shared" si="34"/>
        <v>0</v>
      </c>
      <c r="BF205" s="216">
        <f t="shared" si="35"/>
        <v>0</v>
      </c>
      <c r="BG205" s="216">
        <f t="shared" si="36"/>
        <v>0</v>
      </c>
      <c r="BH205" s="216">
        <f t="shared" si="37"/>
        <v>0</v>
      </c>
      <c r="BI205" s="216">
        <f t="shared" si="38"/>
        <v>0</v>
      </c>
      <c r="BJ205" s="18" t="s">
        <v>86</v>
      </c>
      <c r="BK205" s="216">
        <f t="shared" si="39"/>
        <v>0</v>
      </c>
      <c r="BL205" s="18" t="s">
        <v>269</v>
      </c>
      <c r="BM205" s="215" t="s">
        <v>2420</v>
      </c>
    </row>
    <row r="206" spans="1:65" s="13" customFormat="1" ht="11.25">
      <c r="B206" s="221"/>
      <c r="C206" s="222"/>
      <c r="D206" s="217" t="s">
        <v>175</v>
      </c>
      <c r="E206" s="223" t="s">
        <v>1</v>
      </c>
      <c r="F206" s="224" t="s">
        <v>2421</v>
      </c>
      <c r="G206" s="222"/>
      <c r="H206" s="225">
        <v>8</v>
      </c>
      <c r="I206" s="226"/>
      <c r="J206" s="222"/>
      <c r="K206" s="222"/>
      <c r="L206" s="227"/>
      <c r="M206" s="228"/>
      <c r="N206" s="229"/>
      <c r="O206" s="229"/>
      <c r="P206" s="229"/>
      <c r="Q206" s="229"/>
      <c r="R206" s="229"/>
      <c r="S206" s="229"/>
      <c r="T206" s="230"/>
      <c r="AT206" s="231" t="s">
        <v>175</v>
      </c>
      <c r="AU206" s="231" t="s">
        <v>88</v>
      </c>
      <c r="AV206" s="13" t="s">
        <v>88</v>
      </c>
      <c r="AW206" s="13" t="s">
        <v>33</v>
      </c>
      <c r="AX206" s="13" t="s">
        <v>86</v>
      </c>
      <c r="AY206" s="231" t="s">
        <v>164</v>
      </c>
    </row>
    <row r="207" spans="1:65" s="2" customFormat="1" ht="16.5" customHeight="1">
      <c r="A207" s="35"/>
      <c r="B207" s="36"/>
      <c r="C207" s="265" t="s">
        <v>577</v>
      </c>
      <c r="D207" s="265" t="s">
        <v>420</v>
      </c>
      <c r="E207" s="266" t="s">
        <v>2422</v>
      </c>
      <c r="F207" s="267" t="s">
        <v>2423</v>
      </c>
      <c r="G207" s="268" t="s">
        <v>395</v>
      </c>
      <c r="H207" s="269">
        <v>6</v>
      </c>
      <c r="I207" s="270"/>
      <c r="J207" s="271">
        <f t="shared" ref="J207:J215" si="40">ROUND(I207*H207,2)</f>
        <v>0</v>
      </c>
      <c r="K207" s="267" t="s">
        <v>170</v>
      </c>
      <c r="L207" s="272"/>
      <c r="M207" s="273" t="s">
        <v>1</v>
      </c>
      <c r="N207" s="274" t="s">
        <v>43</v>
      </c>
      <c r="O207" s="72"/>
      <c r="P207" s="213">
        <f t="shared" ref="P207:P215" si="41">O207*H207</f>
        <v>0</v>
      </c>
      <c r="Q207" s="213">
        <v>2.5000000000000001E-4</v>
      </c>
      <c r="R207" s="213">
        <f t="shared" ref="R207:R215" si="42">Q207*H207</f>
        <v>1.5E-3</v>
      </c>
      <c r="S207" s="213">
        <v>0</v>
      </c>
      <c r="T207" s="214">
        <f t="shared" ref="T207:T215" si="43">S207*H207</f>
        <v>0</v>
      </c>
      <c r="U207" s="35"/>
      <c r="V207" s="35"/>
      <c r="W207" s="35"/>
      <c r="X207" s="35"/>
      <c r="Y207" s="35"/>
      <c r="Z207" s="35"/>
      <c r="AA207" s="35"/>
      <c r="AB207" s="35"/>
      <c r="AC207" s="35"/>
      <c r="AD207" s="35"/>
      <c r="AE207" s="35"/>
      <c r="AR207" s="215" t="s">
        <v>381</v>
      </c>
      <c r="AT207" s="215" t="s">
        <v>420</v>
      </c>
      <c r="AU207" s="215" t="s">
        <v>88</v>
      </c>
      <c r="AY207" s="18" t="s">
        <v>164</v>
      </c>
      <c r="BE207" s="216">
        <f t="shared" ref="BE207:BE215" si="44">IF(N207="základní",J207,0)</f>
        <v>0</v>
      </c>
      <c r="BF207" s="216">
        <f t="shared" ref="BF207:BF215" si="45">IF(N207="snížená",J207,0)</f>
        <v>0</v>
      </c>
      <c r="BG207" s="216">
        <f t="shared" ref="BG207:BG215" si="46">IF(N207="zákl. přenesená",J207,0)</f>
        <v>0</v>
      </c>
      <c r="BH207" s="216">
        <f t="shared" ref="BH207:BH215" si="47">IF(N207="sníž. přenesená",J207,0)</f>
        <v>0</v>
      </c>
      <c r="BI207" s="216">
        <f t="shared" ref="BI207:BI215" si="48">IF(N207="nulová",J207,0)</f>
        <v>0</v>
      </c>
      <c r="BJ207" s="18" t="s">
        <v>86</v>
      </c>
      <c r="BK207" s="216">
        <f t="shared" ref="BK207:BK215" si="49">ROUND(I207*H207,2)</f>
        <v>0</v>
      </c>
      <c r="BL207" s="18" t="s">
        <v>269</v>
      </c>
      <c r="BM207" s="215" t="s">
        <v>2424</v>
      </c>
    </row>
    <row r="208" spans="1:65" s="2" customFormat="1" ht="24" customHeight="1">
      <c r="A208" s="35"/>
      <c r="B208" s="36"/>
      <c r="C208" s="265" t="s">
        <v>581</v>
      </c>
      <c r="D208" s="265" t="s">
        <v>420</v>
      </c>
      <c r="E208" s="266" t="s">
        <v>2425</v>
      </c>
      <c r="F208" s="267" t="s">
        <v>2426</v>
      </c>
      <c r="G208" s="268" t="s">
        <v>395</v>
      </c>
      <c r="H208" s="269">
        <v>2</v>
      </c>
      <c r="I208" s="270"/>
      <c r="J208" s="271">
        <f t="shared" si="40"/>
        <v>0</v>
      </c>
      <c r="K208" s="267" t="s">
        <v>467</v>
      </c>
      <c r="L208" s="272"/>
      <c r="M208" s="273" t="s">
        <v>1</v>
      </c>
      <c r="N208" s="274" t="s">
        <v>43</v>
      </c>
      <c r="O208" s="72"/>
      <c r="P208" s="213">
        <f t="shared" si="41"/>
        <v>0</v>
      </c>
      <c r="Q208" s="213">
        <v>2.5000000000000001E-4</v>
      </c>
      <c r="R208" s="213">
        <f t="shared" si="42"/>
        <v>5.0000000000000001E-4</v>
      </c>
      <c r="S208" s="213">
        <v>0</v>
      </c>
      <c r="T208" s="214">
        <f t="shared" si="43"/>
        <v>0</v>
      </c>
      <c r="U208" s="35"/>
      <c r="V208" s="35"/>
      <c r="W208" s="35"/>
      <c r="X208" s="35"/>
      <c r="Y208" s="35"/>
      <c r="Z208" s="35"/>
      <c r="AA208" s="35"/>
      <c r="AB208" s="35"/>
      <c r="AC208" s="35"/>
      <c r="AD208" s="35"/>
      <c r="AE208" s="35"/>
      <c r="AR208" s="215" t="s">
        <v>381</v>
      </c>
      <c r="AT208" s="215" t="s">
        <v>420</v>
      </c>
      <c r="AU208" s="215" t="s">
        <v>88</v>
      </c>
      <c r="AY208" s="18" t="s">
        <v>164</v>
      </c>
      <c r="BE208" s="216">
        <f t="shared" si="44"/>
        <v>0</v>
      </c>
      <c r="BF208" s="216">
        <f t="shared" si="45"/>
        <v>0</v>
      </c>
      <c r="BG208" s="216">
        <f t="shared" si="46"/>
        <v>0</v>
      </c>
      <c r="BH208" s="216">
        <f t="shared" si="47"/>
        <v>0</v>
      </c>
      <c r="BI208" s="216">
        <f t="shared" si="48"/>
        <v>0</v>
      </c>
      <c r="BJ208" s="18" t="s">
        <v>86</v>
      </c>
      <c r="BK208" s="216">
        <f t="shared" si="49"/>
        <v>0</v>
      </c>
      <c r="BL208" s="18" t="s">
        <v>269</v>
      </c>
      <c r="BM208" s="215" t="s">
        <v>2427</v>
      </c>
    </row>
    <row r="209" spans="1:65" s="2" customFormat="1" ht="16.5" customHeight="1">
      <c r="A209" s="35"/>
      <c r="B209" s="36"/>
      <c r="C209" s="204" t="s">
        <v>585</v>
      </c>
      <c r="D209" s="204" t="s">
        <v>166</v>
      </c>
      <c r="E209" s="205" t="s">
        <v>2428</v>
      </c>
      <c r="F209" s="206" t="s">
        <v>2429</v>
      </c>
      <c r="G209" s="207" t="s">
        <v>395</v>
      </c>
      <c r="H209" s="208">
        <v>1</v>
      </c>
      <c r="I209" s="209"/>
      <c r="J209" s="210">
        <f t="shared" si="40"/>
        <v>0</v>
      </c>
      <c r="K209" s="206" t="s">
        <v>467</v>
      </c>
      <c r="L209" s="40"/>
      <c r="M209" s="211" t="s">
        <v>1</v>
      </c>
      <c r="N209" s="212" t="s">
        <v>43</v>
      </c>
      <c r="O209" s="72"/>
      <c r="P209" s="213">
        <f t="shared" si="41"/>
        <v>0</v>
      </c>
      <c r="Q209" s="213">
        <v>0</v>
      </c>
      <c r="R209" s="213">
        <f t="shared" si="42"/>
        <v>0</v>
      </c>
      <c r="S209" s="213">
        <v>0</v>
      </c>
      <c r="T209" s="214">
        <f t="shared" si="43"/>
        <v>0</v>
      </c>
      <c r="U209" s="35"/>
      <c r="V209" s="35"/>
      <c r="W209" s="35"/>
      <c r="X209" s="35"/>
      <c r="Y209" s="35"/>
      <c r="Z209" s="35"/>
      <c r="AA209" s="35"/>
      <c r="AB209" s="35"/>
      <c r="AC209" s="35"/>
      <c r="AD209" s="35"/>
      <c r="AE209" s="35"/>
      <c r="AR209" s="215" t="s">
        <v>269</v>
      </c>
      <c r="AT209" s="215" t="s">
        <v>166</v>
      </c>
      <c r="AU209" s="215" t="s">
        <v>88</v>
      </c>
      <c r="AY209" s="18" t="s">
        <v>164</v>
      </c>
      <c r="BE209" s="216">
        <f t="shared" si="44"/>
        <v>0</v>
      </c>
      <c r="BF209" s="216">
        <f t="shared" si="45"/>
        <v>0</v>
      </c>
      <c r="BG209" s="216">
        <f t="shared" si="46"/>
        <v>0</v>
      </c>
      <c r="BH209" s="216">
        <f t="shared" si="47"/>
        <v>0</v>
      </c>
      <c r="BI209" s="216">
        <f t="shared" si="48"/>
        <v>0</v>
      </c>
      <c r="BJ209" s="18" t="s">
        <v>86</v>
      </c>
      <c r="BK209" s="216">
        <f t="shared" si="49"/>
        <v>0</v>
      </c>
      <c r="BL209" s="18" t="s">
        <v>269</v>
      </c>
      <c r="BM209" s="215" t="s">
        <v>2430</v>
      </c>
    </row>
    <row r="210" spans="1:65" s="2" customFormat="1" ht="16.5" customHeight="1">
      <c r="A210" s="35"/>
      <c r="B210" s="36"/>
      <c r="C210" s="204" t="s">
        <v>590</v>
      </c>
      <c r="D210" s="204" t="s">
        <v>166</v>
      </c>
      <c r="E210" s="205" t="s">
        <v>2431</v>
      </c>
      <c r="F210" s="206" t="s">
        <v>2432</v>
      </c>
      <c r="G210" s="207" t="s">
        <v>395</v>
      </c>
      <c r="H210" s="208">
        <v>1</v>
      </c>
      <c r="I210" s="209"/>
      <c r="J210" s="210">
        <f t="shared" si="40"/>
        <v>0</v>
      </c>
      <c r="K210" s="206" t="s">
        <v>467</v>
      </c>
      <c r="L210" s="40"/>
      <c r="M210" s="211" t="s">
        <v>1</v>
      </c>
      <c r="N210" s="212" t="s">
        <v>43</v>
      </c>
      <c r="O210" s="72"/>
      <c r="P210" s="213">
        <f t="shared" si="41"/>
        <v>0</v>
      </c>
      <c r="Q210" s="213">
        <v>0</v>
      </c>
      <c r="R210" s="213">
        <f t="shared" si="42"/>
        <v>0</v>
      </c>
      <c r="S210" s="213">
        <v>0</v>
      </c>
      <c r="T210" s="214">
        <f t="shared" si="43"/>
        <v>0</v>
      </c>
      <c r="U210" s="35"/>
      <c r="V210" s="35"/>
      <c r="W210" s="35"/>
      <c r="X210" s="35"/>
      <c r="Y210" s="35"/>
      <c r="Z210" s="35"/>
      <c r="AA210" s="35"/>
      <c r="AB210" s="35"/>
      <c r="AC210" s="35"/>
      <c r="AD210" s="35"/>
      <c r="AE210" s="35"/>
      <c r="AR210" s="215" t="s">
        <v>269</v>
      </c>
      <c r="AT210" s="215" t="s">
        <v>166</v>
      </c>
      <c r="AU210" s="215" t="s">
        <v>88</v>
      </c>
      <c r="AY210" s="18" t="s">
        <v>164</v>
      </c>
      <c r="BE210" s="216">
        <f t="shared" si="44"/>
        <v>0</v>
      </c>
      <c r="BF210" s="216">
        <f t="shared" si="45"/>
        <v>0</v>
      </c>
      <c r="BG210" s="216">
        <f t="shared" si="46"/>
        <v>0</v>
      </c>
      <c r="BH210" s="216">
        <f t="shared" si="47"/>
        <v>0</v>
      </c>
      <c r="BI210" s="216">
        <f t="shared" si="48"/>
        <v>0</v>
      </c>
      <c r="BJ210" s="18" t="s">
        <v>86</v>
      </c>
      <c r="BK210" s="216">
        <f t="shared" si="49"/>
        <v>0</v>
      </c>
      <c r="BL210" s="18" t="s">
        <v>269</v>
      </c>
      <c r="BM210" s="215" t="s">
        <v>2433</v>
      </c>
    </row>
    <row r="211" spans="1:65" s="2" customFormat="1" ht="24" customHeight="1">
      <c r="A211" s="35"/>
      <c r="B211" s="36"/>
      <c r="C211" s="204" t="s">
        <v>595</v>
      </c>
      <c r="D211" s="204" t="s">
        <v>166</v>
      </c>
      <c r="E211" s="205" t="s">
        <v>2434</v>
      </c>
      <c r="F211" s="206" t="s">
        <v>2435</v>
      </c>
      <c r="G211" s="207" t="s">
        <v>395</v>
      </c>
      <c r="H211" s="208">
        <v>1</v>
      </c>
      <c r="I211" s="209"/>
      <c r="J211" s="210">
        <f t="shared" si="40"/>
        <v>0</v>
      </c>
      <c r="K211" s="206" t="s">
        <v>467</v>
      </c>
      <c r="L211" s="40"/>
      <c r="M211" s="211" t="s">
        <v>1</v>
      </c>
      <c r="N211" s="212" t="s">
        <v>43</v>
      </c>
      <c r="O211" s="72"/>
      <c r="P211" s="213">
        <f t="shared" si="41"/>
        <v>0</v>
      </c>
      <c r="Q211" s="213">
        <v>0</v>
      </c>
      <c r="R211" s="213">
        <f t="shared" si="42"/>
        <v>0</v>
      </c>
      <c r="S211" s="213">
        <v>0</v>
      </c>
      <c r="T211" s="214">
        <f t="shared" si="43"/>
        <v>0</v>
      </c>
      <c r="U211" s="35"/>
      <c r="V211" s="35"/>
      <c r="W211" s="35"/>
      <c r="X211" s="35"/>
      <c r="Y211" s="35"/>
      <c r="Z211" s="35"/>
      <c r="AA211" s="35"/>
      <c r="AB211" s="35"/>
      <c r="AC211" s="35"/>
      <c r="AD211" s="35"/>
      <c r="AE211" s="35"/>
      <c r="AR211" s="215" t="s">
        <v>269</v>
      </c>
      <c r="AT211" s="215" t="s">
        <v>166</v>
      </c>
      <c r="AU211" s="215" t="s">
        <v>88</v>
      </c>
      <c r="AY211" s="18" t="s">
        <v>164</v>
      </c>
      <c r="BE211" s="216">
        <f t="shared" si="44"/>
        <v>0</v>
      </c>
      <c r="BF211" s="216">
        <f t="shared" si="45"/>
        <v>0</v>
      </c>
      <c r="BG211" s="216">
        <f t="shared" si="46"/>
        <v>0</v>
      </c>
      <c r="BH211" s="216">
        <f t="shared" si="47"/>
        <v>0</v>
      </c>
      <c r="BI211" s="216">
        <f t="shared" si="48"/>
        <v>0</v>
      </c>
      <c r="BJ211" s="18" t="s">
        <v>86</v>
      </c>
      <c r="BK211" s="216">
        <f t="shared" si="49"/>
        <v>0</v>
      </c>
      <c r="BL211" s="18" t="s">
        <v>269</v>
      </c>
      <c r="BM211" s="215" t="s">
        <v>2436</v>
      </c>
    </row>
    <row r="212" spans="1:65" s="2" customFormat="1" ht="16.5" customHeight="1">
      <c r="A212" s="35"/>
      <c r="B212" s="36"/>
      <c r="C212" s="204" t="s">
        <v>601</v>
      </c>
      <c r="D212" s="204" t="s">
        <v>166</v>
      </c>
      <c r="E212" s="205" t="s">
        <v>2437</v>
      </c>
      <c r="F212" s="206" t="s">
        <v>2438</v>
      </c>
      <c r="G212" s="207" t="s">
        <v>395</v>
      </c>
      <c r="H212" s="208">
        <v>80</v>
      </c>
      <c r="I212" s="209"/>
      <c r="J212" s="210">
        <f t="shared" si="40"/>
        <v>0</v>
      </c>
      <c r="K212" s="206" t="s">
        <v>467</v>
      </c>
      <c r="L212" s="40"/>
      <c r="M212" s="211" t="s">
        <v>1</v>
      </c>
      <c r="N212" s="212" t="s">
        <v>43</v>
      </c>
      <c r="O212" s="72"/>
      <c r="P212" s="213">
        <f t="shared" si="41"/>
        <v>0</v>
      </c>
      <c r="Q212" s="213">
        <v>0</v>
      </c>
      <c r="R212" s="213">
        <f t="shared" si="42"/>
        <v>0</v>
      </c>
      <c r="S212" s="213">
        <v>0</v>
      </c>
      <c r="T212" s="214">
        <f t="shared" si="43"/>
        <v>0</v>
      </c>
      <c r="U212" s="35"/>
      <c r="V212" s="35"/>
      <c r="W212" s="35"/>
      <c r="X212" s="35"/>
      <c r="Y212" s="35"/>
      <c r="Z212" s="35"/>
      <c r="AA212" s="35"/>
      <c r="AB212" s="35"/>
      <c r="AC212" s="35"/>
      <c r="AD212" s="35"/>
      <c r="AE212" s="35"/>
      <c r="AR212" s="215" t="s">
        <v>269</v>
      </c>
      <c r="AT212" s="215" t="s">
        <v>166</v>
      </c>
      <c r="AU212" s="215" t="s">
        <v>88</v>
      </c>
      <c r="AY212" s="18" t="s">
        <v>164</v>
      </c>
      <c r="BE212" s="216">
        <f t="shared" si="44"/>
        <v>0</v>
      </c>
      <c r="BF212" s="216">
        <f t="shared" si="45"/>
        <v>0</v>
      </c>
      <c r="BG212" s="216">
        <f t="shared" si="46"/>
        <v>0</v>
      </c>
      <c r="BH212" s="216">
        <f t="shared" si="47"/>
        <v>0</v>
      </c>
      <c r="BI212" s="216">
        <f t="shared" si="48"/>
        <v>0</v>
      </c>
      <c r="BJ212" s="18" t="s">
        <v>86</v>
      </c>
      <c r="BK212" s="216">
        <f t="shared" si="49"/>
        <v>0</v>
      </c>
      <c r="BL212" s="18" t="s">
        <v>269</v>
      </c>
      <c r="BM212" s="215" t="s">
        <v>2439</v>
      </c>
    </row>
    <row r="213" spans="1:65" s="2" customFormat="1" ht="16.5" customHeight="1">
      <c r="A213" s="35"/>
      <c r="B213" s="36"/>
      <c r="C213" s="204" t="s">
        <v>606</v>
      </c>
      <c r="D213" s="204" t="s">
        <v>166</v>
      </c>
      <c r="E213" s="205" t="s">
        <v>2440</v>
      </c>
      <c r="F213" s="206" t="s">
        <v>2441</v>
      </c>
      <c r="G213" s="207" t="s">
        <v>395</v>
      </c>
      <c r="H213" s="208">
        <v>8</v>
      </c>
      <c r="I213" s="209"/>
      <c r="J213" s="210">
        <f t="shared" si="40"/>
        <v>0</v>
      </c>
      <c r="K213" s="206" t="s">
        <v>467</v>
      </c>
      <c r="L213" s="40"/>
      <c r="M213" s="211" t="s">
        <v>1</v>
      </c>
      <c r="N213" s="212" t="s">
        <v>43</v>
      </c>
      <c r="O213" s="72"/>
      <c r="P213" s="213">
        <f t="shared" si="41"/>
        <v>0</v>
      </c>
      <c r="Q213" s="213">
        <v>0</v>
      </c>
      <c r="R213" s="213">
        <f t="shared" si="42"/>
        <v>0</v>
      </c>
      <c r="S213" s="213">
        <v>0</v>
      </c>
      <c r="T213" s="214">
        <f t="shared" si="43"/>
        <v>0</v>
      </c>
      <c r="U213" s="35"/>
      <c r="V213" s="35"/>
      <c r="W213" s="35"/>
      <c r="X213" s="35"/>
      <c r="Y213" s="35"/>
      <c r="Z213" s="35"/>
      <c r="AA213" s="35"/>
      <c r="AB213" s="35"/>
      <c r="AC213" s="35"/>
      <c r="AD213" s="35"/>
      <c r="AE213" s="35"/>
      <c r="AR213" s="215" t="s">
        <v>269</v>
      </c>
      <c r="AT213" s="215" t="s">
        <v>166</v>
      </c>
      <c r="AU213" s="215" t="s">
        <v>88</v>
      </c>
      <c r="AY213" s="18" t="s">
        <v>164</v>
      </c>
      <c r="BE213" s="216">
        <f t="shared" si="44"/>
        <v>0</v>
      </c>
      <c r="BF213" s="216">
        <f t="shared" si="45"/>
        <v>0</v>
      </c>
      <c r="BG213" s="216">
        <f t="shared" si="46"/>
        <v>0</v>
      </c>
      <c r="BH213" s="216">
        <f t="shared" si="47"/>
        <v>0</v>
      </c>
      <c r="BI213" s="216">
        <f t="shared" si="48"/>
        <v>0</v>
      </c>
      <c r="BJ213" s="18" t="s">
        <v>86</v>
      </c>
      <c r="BK213" s="216">
        <f t="shared" si="49"/>
        <v>0</v>
      </c>
      <c r="BL213" s="18" t="s">
        <v>269</v>
      </c>
      <c r="BM213" s="215" t="s">
        <v>2442</v>
      </c>
    </row>
    <row r="214" spans="1:65" s="2" customFormat="1" ht="16.5" customHeight="1">
      <c r="A214" s="35"/>
      <c r="B214" s="36"/>
      <c r="C214" s="204" t="s">
        <v>611</v>
      </c>
      <c r="D214" s="204" t="s">
        <v>166</v>
      </c>
      <c r="E214" s="205" t="s">
        <v>2443</v>
      </c>
      <c r="F214" s="206" t="s">
        <v>2444</v>
      </c>
      <c r="G214" s="207" t="s">
        <v>2111</v>
      </c>
      <c r="H214" s="285"/>
      <c r="I214" s="209"/>
      <c r="J214" s="210">
        <f t="shared" si="40"/>
        <v>0</v>
      </c>
      <c r="K214" s="206" t="s">
        <v>467</v>
      </c>
      <c r="L214" s="40"/>
      <c r="M214" s="211" t="s">
        <v>1</v>
      </c>
      <c r="N214" s="212" t="s">
        <v>43</v>
      </c>
      <c r="O214" s="72"/>
      <c r="P214" s="213">
        <f t="shared" si="41"/>
        <v>0</v>
      </c>
      <c r="Q214" s="213">
        <v>0</v>
      </c>
      <c r="R214" s="213">
        <f t="shared" si="42"/>
        <v>0</v>
      </c>
      <c r="S214" s="213">
        <v>0</v>
      </c>
      <c r="T214" s="214">
        <f t="shared" si="43"/>
        <v>0</v>
      </c>
      <c r="U214" s="35"/>
      <c r="V214" s="35"/>
      <c r="W214" s="35"/>
      <c r="X214" s="35"/>
      <c r="Y214" s="35"/>
      <c r="Z214" s="35"/>
      <c r="AA214" s="35"/>
      <c r="AB214" s="35"/>
      <c r="AC214" s="35"/>
      <c r="AD214" s="35"/>
      <c r="AE214" s="35"/>
      <c r="AR214" s="215" t="s">
        <v>269</v>
      </c>
      <c r="AT214" s="215" t="s">
        <v>166</v>
      </c>
      <c r="AU214" s="215" t="s">
        <v>88</v>
      </c>
      <c r="AY214" s="18" t="s">
        <v>164</v>
      </c>
      <c r="BE214" s="216">
        <f t="shared" si="44"/>
        <v>0</v>
      </c>
      <c r="BF214" s="216">
        <f t="shared" si="45"/>
        <v>0</v>
      </c>
      <c r="BG214" s="216">
        <f t="shared" si="46"/>
        <v>0</v>
      </c>
      <c r="BH214" s="216">
        <f t="shared" si="47"/>
        <v>0</v>
      </c>
      <c r="BI214" s="216">
        <f t="shared" si="48"/>
        <v>0</v>
      </c>
      <c r="BJ214" s="18" t="s">
        <v>86</v>
      </c>
      <c r="BK214" s="216">
        <f t="shared" si="49"/>
        <v>0</v>
      </c>
      <c r="BL214" s="18" t="s">
        <v>269</v>
      </c>
      <c r="BM214" s="215" t="s">
        <v>2445</v>
      </c>
    </row>
    <row r="215" spans="1:65" s="2" customFormat="1" ht="24" customHeight="1">
      <c r="A215" s="35"/>
      <c r="B215" s="36"/>
      <c r="C215" s="204" t="s">
        <v>617</v>
      </c>
      <c r="D215" s="204" t="s">
        <v>166</v>
      </c>
      <c r="E215" s="205" t="s">
        <v>2446</v>
      </c>
      <c r="F215" s="206" t="s">
        <v>2447</v>
      </c>
      <c r="G215" s="207" t="s">
        <v>395</v>
      </c>
      <c r="H215" s="208">
        <v>40</v>
      </c>
      <c r="I215" s="209"/>
      <c r="J215" s="210">
        <f t="shared" si="40"/>
        <v>0</v>
      </c>
      <c r="K215" s="206" t="s">
        <v>170</v>
      </c>
      <c r="L215" s="40"/>
      <c r="M215" s="211" t="s">
        <v>1</v>
      </c>
      <c r="N215" s="212" t="s">
        <v>43</v>
      </c>
      <c r="O215" s="72"/>
      <c r="P215" s="213">
        <f t="shared" si="41"/>
        <v>0</v>
      </c>
      <c r="Q215" s="213">
        <v>0</v>
      </c>
      <c r="R215" s="213">
        <f t="shared" si="42"/>
        <v>0</v>
      </c>
      <c r="S215" s="213">
        <v>0</v>
      </c>
      <c r="T215" s="214">
        <f t="shared" si="43"/>
        <v>0</v>
      </c>
      <c r="U215" s="35"/>
      <c r="V215" s="35"/>
      <c r="W215" s="35"/>
      <c r="X215" s="35"/>
      <c r="Y215" s="35"/>
      <c r="Z215" s="35"/>
      <c r="AA215" s="35"/>
      <c r="AB215" s="35"/>
      <c r="AC215" s="35"/>
      <c r="AD215" s="35"/>
      <c r="AE215" s="35"/>
      <c r="AR215" s="215" t="s">
        <v>269</v>
      </c>
      <c r="AT215" s="215" t="s">
        <v>166</v>
      </c>
      <c r="AU215" s="215" t="s">
        <v>88</v>
      </c>
      <c r="AY215" s="18" t="s">
        <v>164</v>
      </c>
      <c r="BE215" s="216">
        <f t="shared" si="44"/>
        <v>0</v>
      </c>
      <c r="BF215" s="216">
        <f t="shared" si="45"/>
        <v>0</v>
      </c>
      <c r="BG215" s="216">
        <f t="shared" si="46"/>
        <v>0</v>
      </c>
      <c r="BH215" s="216">
        <f t="shared" si="47"/>
        <v>0</v>
      </c>
      <c r="BI215" s="216">
        <f t="shared" si="48"/>
        <v>0</v>
      </c>
      <c r="BJ215" s="18" t="s">
        <v>86</v>
      </c>
      <c r="BK215" s="216">
        <f t="shared" si="49"/>
        <v>0</v>
      </c>
      <c r="BL215" s="18" t="s">
        <v>269</v>
      </c>
      <c r="BM215" s="215" t="s">
        <v>2448</v>
      </c>
    </row>
    <row r="216" spans="1:65" s="13" customFormat="1" ht="11.25">
      <c r="B216" s="221"/>
      <c r="C216" s="222"/>
      <c r="D216" s="217" t="s">
        <v>175</v>
      </c>
      <c r="E216" s="223" t="s">
        <v>1</v>
      </c>
      <c r="F216" s="224" t="s">
        <v>2449</v>
      </c>
      <c r="G216" s="222"/>
      <c r="H216" s="225">
        <v>40</v>
      </c>
      <c r="I216" s="226"/>
      <c r="J216" s="222"/>
      <c r="K216" s="222"/>
      <c r="L216" s="227"/>
      <c r="M216" s="228"/>
      <c r="N216" s="229"/>
      <c r="O216" s="229"/>
      <c r="P216" s="229"/>
      <c r="Q216" s="229"/>
      <c r="R216" s="229"/>
      <c r="S216" s="229"/>
      <c r="T216" s="230"/>
      <c r="AT216" s="231" t="s">
        <v>175</v>
      </c>
      <c r="AU216" s="231" t="s">
        <v>88</v>
      </c>
      <c r="AV216" s="13" t="s">
        <v>88</v>
      </c>
      <c r="AW216" s="13" t="s">
        <v>33</v>
      </c>
      <c r="AX216" s="13" t="s">
        <v>86</v>
      </c>
      <c r="AY216" s="231" t="s">
        <v>164</v>
      </c>
    </row>
    <row r="217" spans="1:65" s="2" customFormat="1" ht="16.5" customHeight="1">
      <c r="A217" s="35"/>
      <c r="B217" s="36"/>
      <c r="C217" s="265" t="s">
        <v>623</v>
      </c>
      <c r="D217" s="265" t="s">
        <v>420</v>
      </c>
      <c r="E217" s="266" t="s">
        <v>2450</v>
      </c>
      <c r="F217" s="267" t="s">
        <v>2451</v>
      </c>
      <c r="G217" s="268" t="s">
        <v>395</v>
      </c>
      <c r="H217" s="269">
        <v>1</v>
      </c>
      <c r="I217" s="270"/>
      <c r="J217" s="271">
        <f>ROUND(I217*H217,2)</f>
        <v>0</v>
      </c>
      <c r="K217" s="267" t="s">
        <v>170</v>
      </c>
      <c r="L217" s="272"/>
      <c r="M217" s="273" t="s">
        <v>1</v>
      </c>
      <c r="N217" s="274" t="s">
        <v>43</v>
      </c>
      <c r="O217" s="72"/>
      <c r="P217" s="213">
        <f>O217*H217</f>
        <v>0</v>
      </c>
      <c r="Q217" s="213">
        <v>4.0000000000000002E-4</v>
      </c>
      <c r="R217" s="213">
        <f>Q217*H217</f>
        <v>4.0000000000000002E-4</v>
      </c>
      <c r="S217" s="213">
        <v>0</v>
      </c>
      <c r="T217" s="214">
        <f>S217*H217</f>
        <v>0</v>
      </c>
      <c r="U217" s="35"/>
      <c r="V217" s="35"/>
      <c r="W217" s="35"/>
      <c r="X217" s="35"/>
      <c r="Y217" s="35"/>
      <c r="Z217" s="35"/>
      <c r="AA217" s="35"/>
      <c r="AB217" s="35"/>
      <c r="AC217" s="35"/>
      <c r="AD217" s="35"/>
      <c r="AE217" s="35"/>
      <c r="AR217" s="215" t="s">
        <v>381</v>
      </c>
      <c r="AT217" s="215" t="s">
        <v>420</v>
      </c>
      <c r="AU217" s="215" t="s">
        <v>88</v>
      </c>
      <c r="AY217" s="18" t="s">
        <v>164</v>
      </c>
      <c r="BE217" s="216">
        <f>IF(N217="základní",J217,0)</f>
        <v>0</v>
      </c>
      <c r="BF217" s="216">
        <f>IF(N217="snížená",J217,0)</f>
        <v>0</v>
      </c>
      <c r="BG217" s="216">
        <f>IF(N217="zákl. přenesená",J217,0)</f>
        <v>0</v>
      </c>
      <c r="BH217" s="216">
        <f>IF(N217="sníž. přenesená",J217,0)</f>
        <v>0</v>
      </c>
      <c r="BI217" s="216">
        <f>IF(N217="nulová",J217,0)</f>
        <v>0</v>
      </c>
      <c r="BJ217" s="18" t="s">
        <v>86</v>
      </c>
      <c r="BK217" s="216">
        <f>ROUND(I217*H217,2)</f>
        <v>0</v>
      </c>
      <c r="BL217" s="18" t="s">
        <v>269</v>
      </c>
      <c r="BM217" s="215" t="s">
        <v>2452</v>
      </c>
    </row>
    <row r="218" spans="1:65" s="2" customFormat="1" ht="16.5" customHeight="1">
      <c r="A218" s="35"/>
      <c r="B218" s="36"/>
      <c r="C218" s="265" t="s">
        <v>628</v>
      </c>
      <c r="D218" s="265" t="s">
        <v>420</v>
      </c>
      <c r="E218" s="266" t="s">
        <v>2453</v>
      </c>
      <c r="F218" s="267" t="s">
        <v>2454</v>
      </c>
      <c r="G218" s="268" t="s">
        <v>395</v>
      </c>
      <c r="H218" s="269">
        <v>16</v>
      </c>
      <c r="I218" s="270"/>
      <c r="J218" s="271">
        <f>ROUND(I218*H218,2)</f>
        <v>0</v>
      </c>
      <c r="K218" s="267" t="s">
        <v>170</v>
      </c>
      <c r="L218" s="272"/>
      <c r="M218" s="273" t="s">
        <v>1</v>
      </c>
      <c r="N218" s="274" t="s">
        <v>43</v>
      </c>
      <c r="O218" s="72"/>
      <c r="P218" s="213">
        <f>O218*H218</f>
        <v>0</v>
      </c>
      <c r="Q218" s="213">
        <v>4.0000000000000002E-4</v>
      </c>
      <c r="R218" s="213">
        <f>Q218*H218</f>
        <v>6.4000000000000003E-3</v>
      </c>
      <c r="S218" s="213">
        <v>0</v>
      </c>
      <c r="T218" s="214">
        <f>S218*H218</f>
        <v>0</v>
      </c>
      <c r="U218" s="35"/>
      <c r="V218" s="35"/>
      <c r="W218" s="35"/>
      <c r="X218" s="35"/>
      <c r="Y218" s="35"/>
      <c r="Z218" s="35"/>
      <c r="AA218" s="35"/>
      <c r="AB218" s="35"/>
      <c r="AC218" s="35"/>
      <c r="AD218" s="35"/>
      <c r="AE218" s="35"/>
      <c r="AR218" s="215" t="s">
        <v>381</v>
      </c>
      <c r="AT218" s="215" t="s">
        <v>420</v>
      </c>
      <c r="AU218" s="215" t="s">
        <v>88</v>
      </c>
      <c r="AY218" s="18" t="s">
        <v>164</v>
      </c>
      <c r="BE218" s="216">
        <f>IF(N218="základní",J218,0)</f>
        <v>0</v>
      </c>
      <c r="BF218" s="216">
        <f>IF(N218="snížená",J218,0)</f>
        <v>0</v>
      </c>
      <c r="BG218" s="216">
        <f>IF(N218="zákl. přenesená",J218,0)</f>
        <v>0</v>
      </c>
      <c r="BH218" s="216">
        <f>IF(N218="sníž. přenesená",J218,0)</f>
        <v>0</v>
      </c>
      <c r="BI218" s="216">
        <f>IF(N218="nulová",J218,0)</f>
        <v>0</v>
      </c>
      <c r="BJ218" s="18" t="s">
        <v>86</v>
      </c>
      <c r="BK218" s="216">
        <f>ROUND(I218*H218,2)</f>
        <v>0</v>
      </c>
      <c r="BL218" s="18" t="s">
        <v>269</v>
      </c>
      <c r="BM218" s="215" t="s">
        <v>2455</v>
      </c>
    </row>
    <row r="219" spans="1:65" s="2" customFormat="1" ht="16.5" customHeight="1">
      <c r="A219" s="35"/>
      <c r="B219" s="36"/>
      <c r="C219" s="265" t="s">
        <v>632</v>
      </c>
      <c r="D219" s="265" t="s">
        <v>420</v>
      </c>
      <c r="E219" s="266" t="s">
        <v>2456</v>
      </c>
      <c r="F219" s="267" t="s">
        <v>2457</v>
      </c>
      <c r="G219" s="268" t="s">
        <v>395</v>
      </c>
      <c r="H219" s="269">
        <v>13</v>
      </c>
      <c r="I219" s="270"/>
      <c r="J219" s="271">
        <f>ROUND(I219*H219,2)</f>
        <v>0</v>
      </c>
      <c r="K219" s="267" t="s">
        <v>170</v>
      </c>
      <c r="L219" s="272"/>
      <c r="M219" s="273" t="s">
        <v>1</v>
      </c>
      <c r="N219" s="274" t="s">
        <v>43</v>
      </c>
      <c r="O219" s="72"/>
      <c r="P219" s="213">
        <f>O219*H219</f>
        <v>0</v>
      </c>
      <c r="Q219" s="213">
        <v>4.0000000000000002E-4</v>
      </c>
      <c r="R219" s="213">
        <f>Q219*H219</f>
        <v>5.2000000000000006E-3</v>
      </c>
      <c r="S219" s="213">
        <v>0</v>
      </c>
      <c r="T219" s="214">
        <f>S219*H219</f>
        <v>0</v>
      </c>
      <c r="U219" s="35"/>
      <c r="V219" s="35"/>
      <c r="W219" s="35"/>
      <c r="X219" s="35"/>
      <c r="Y219" s="35"/>
      <c r="Z219" s="35"/>
      <c r="AA219" s="35"/>
      <c r="AB219" s="35"/>
      <c r="AC219" s="35"/>
      <c r="AD219" s="35"/>
      <c r="AE219" s="35"/>
      <c r="AR219" s="215" t="s">
        <v>381</v>
      </c>
      <c r="AT219" s="215" t="s">
        <v>420</v>
      </c>
      <c r="AU219" s="215" t="s">
        <v>88</v>
      </c>
      <c r="AY219" s="18" t="s">
        <v>164</v>
      </c>
      <c r="BE219" s="216">
        <f>IF(N219="základní",J219,0)</f>
        <v>0</v>
      </c>
      <c r="BF219" s="216">
        <f>IF(N219="snížená",J219,0)</f>
        <v>0</v>
      </c>
      <c r="BG219" s="216">
        <f>IF(N219="zákl. přenesená",J219,0)</f>
        <v>0</v>
      </c>
      <c r="BH219" s="216">
        <f>IF(N219="sníž. přenesená",J219,0)</f>
        <v>0</v>
      </c>
      <c r="BI219" s="216">
        <f>IF(N219="nulová",J219,0)</f>
        <v>0</v>
      </c>
      <c r="BJ219" s="18" t="s">
        <v>86</v>
      </c>
      <c r="BK219" s="216">
        <f>ROUND(I219*H219,2)</f>
        <v>0</v>
      </c>
      <c r="BL219" s="18" t="s">
        <v>269</v>
      </c>
      <c r="BM219" s="215" t="s">
        <v>2458</v>
      </c>
    </row>
    <row r="220" spans="1:65" s="2" customFormat="1" ht="16.5" customHeight="1">
      <c r="A220" s="35"/>
      <c r="B220" s="36"/>
      <c r="C220" s="265" t="s">
        <v>638</v>
      </c>
      <c r="D220" s="265" t="s">
        <v>420</v>
      </c>
      <c r="E220" s="266" t="s">
        <v>2459</v>
      </c>
      <c r="F220" s="267" t="s">
        <v>2460</v>
      </c>
      <c r="G220" s="268" t="s">
        <v>395</v>
      </c>
      <c r="H220" s="269">
        <v>13</v>
      </c>
      <c r="I220" s="270"/>
      <c r="J220" s="271">
        <f>ROUND(I220*H220,2)</f>
        <v>0</v>
      </c>
      <c r="K220" s="267" t="s">
        <v>467</v>
      </c>
      <c r="L220" s="272"/>
      <c r="M220" s="273" t="s">
        <v>1</v>
      </c>
      <c r="N220" s="274" t="s">
        <v>43</v>
      </c>
      <c r="O220" s="72"/>
      <c r="P220" s="213">
        <f>O220*H220</f>
        <v>0</v>
      </c>
      <c r="Q220" s="213">
        <v>4.0000000000000002E-4</v>
      </c>
      <c r="R220" s="213">
        <f>Q220*H220</f>
        <v>5.2000000000000006E-3</v>
      </c>
      <c r="S220" s="213">
        <v>0</v>
      </c>
      <c r="T220" s="214">
        <f>S220*H220</f>
        <v>0</v>
      </c>
      <c r="U220" s="35"/>
      <c r="V220" s="35"/>
      <c r="W220" s="35"/>
      <c r="X220" s="35"/>
      <c r="Y220" s="35"/>
      <c r="Z220" s="35"/>
      <c r="AA220" s="35"/>
      <c r="AB220" s="35"/>
      <c r="AC220" s="35"/>
      <c r="AD220" s="35"/>
      <c r="AE220" s="35"/>
      <c r="AR220" s="215" t="s">
        <v>381</v>
      </c>
      <c r="AT220" s="215" t="s">
        <v>420</v>
      </c>
      <c r="AU220" s="215" t="s">
        <v>88</v>
      </c>
      <c r="AY220" s="18" t="s">
        <v>164</v>
      </c>
      <c r="BE220" s="216">
        <f>IF(N220="základní",J220,0)</f>
        <v>0</v>
      </c>
      <c r="BF220" s="216">
        <f>IF(N220="snížená",J220,0)</f>
        <v>0</v>
      </c>
      <c r="BG220" s="216">
        <f>IF(N220="zákl. přenesená",J220,0)</f>
        <v>0</v>
      </c>
      <c r="BH220" s="216">
        <f>IF(N220="sníž. přenesená",J220,0)</f>
        <v>0</v>
      </c>
      <c r="BI220" s="216">
        <f>IF(N220="nulová",J220,0)</f>
        <v>0</v>
      </c>
      <c r="BJ220" s="18" t="s">
        <v>86</v>
      </c>
      <c r="BK220" s="216">
        <f>ROUND(I220*H220,2)</f>
        <v>0</v>
      </c>
      <c r="BL220" s="18" t="s">
        <v>269</v>
      </c>
      <c r="BM220" s="215" t="s">
        <v>2461</v>
      </c>
    </row>
    <row r="221" spans="1:65" s="2" customFormat="1" ht="24" customHeight="1">
      <c r="A221" s="35"/>
      <c r="B221" s="36"/>
      <c r="C221" s="204" t="s">
        <v>647</v>
      </c>
      <c r="D221" s="204" t="s">
        <v>166</v>
      </c>
      <c r="E221" s="205" t="s">
        <v>2462</v>
      </c>
      <c r="F221" s="206" t="s">
        <v>2463</v>
      </c>
      <c r="G221" s="207" t="s">
        <v>395</v>
      </c>
      <c r="H221" s="208">
        <v>4</v>
      </c>
      <c r="I221" s="209"/>
      <c r="J221" s="210">
        <f>ROUND(I221*H221,2)</f>
        <v>0</v>
      </c>
      <c r="K221" s="206" t="s">
        <v>170</v>
      </c>
      <c r="L221" s="40"/>
      <c r="M221" s="211" t="s">
        <v>1</v>
      </c>
      <c r="N221" s="212" t="s">
        <v>43</v>
      </c>
      <c r="O221" s="72"/>
      <c r="P221" s="213">
        <f>O221*H221</f>
        <v>0</v>
      </c>
      <c r="Q221" s="213">
        <v>0</v>
      </c>
      <c r="R221" s="213">
        <f>Q221*H221</f>
        <v>0</v>
      </c>
      <c r="S221" s="213">
        <v>0</v>
      </c>
      <c r="T221" s="214">
        <f>S221*H221</f>
        <v>0</v>
      </c>
      <c r="U221" s="35"/>
      <c r="V221" s="35"/>
      <c r="W221" s="35"/>
      <c r="X221" s="35"/>
      <c r="Y221" s="35"/>
      <c r="Z221" s="35"/>
      <c r="AA221" s="35"/>
      <c r="AB221" s="35"/>
      <c r="AC221" s="35"/>
      <c r="AD221" s="35"/>
      <c r="AE221" s="35"/>
      <c r="AR221" s="215" t="s">
        <v>269</v>
      </c>
      <c r="AT221" s="215" t="s">
        <v>166</v>
      </c>
      <c r="AU221" s="215" t="s">
        <v>88</v>
      </c>
      <c r="AY221" s="18" t="s">
        <v>164</v>
      </c>
      <c r="BE221" s="216">
        <f>IF(N221="základní",J221,0)</f>
        <v>0</v>
      </c>
      <c r="BF221" s="216">
        <f>IF(N221="snížená",J221,0)</f>
        <v>0</v>
      </c>
      <c r="BG221" s="216">
        <f>IF(N221="zákl. přenesená",J221,0)</f>
        <v>0</v>
      </c>
      <c r="BH221" s="216">
        <f>IF(N221="sníž. přenesená",J221,0)</f>
        <v>0</v>
      </c>
      <c r="BI221" s="216">
        <f>IF(N221="nulová",J221,0)</f>
        <v>0</v>
      </c>
      <c r="BJ221" s="18" t="s">
        <v>86</v>
      </c>
      <c r="BK221" s="216">
        <f>ROUND(I221*H221,2)</f>
        <v>0</v>
      </c>
      <c r="BL221" s="18" t="s">
        <v>269</v>
      </c>
      <c r="BM221" s="215" t="s">
        <v>2464</v>
      </c>
    </row>
    <row r="222" spans="1:65" s="13" customFormat="1" ht="11.25">
      <c r="B222" s="221"/>
      <c r="C222" s="222"/>
      <c r="D222" s="217" t="s">
        <v>175</v>
      </c>
      <c r="E222" s="223" t="s">
        <v>1</v>
      </c>
      <c r="F222" s="224" t="s">
        <v>2465</v>
      </c>
      <c r="G222" s="222"/>
      <c r="H222" s="225">
        <v>4</v>
      </c>
      <c r="I222" s="226"/>
      <c r="J222" s="222"/>
      <c r="K222" s="222"/>
      <c r="L222" s="227"/>
      <c r="M222" s="228"/>
      <c r="N222" s="229"/>
      <c r="O222" s="229"/>
      <c r="P222" s="229"/>
      <c r="Q222" s="229"/>
      <c r="R222" s="229"/>
      <c r="S222" s="229"/>
      <c r="T222" s="230"/>
      <c r="AT222" s="231" t="s">
        <v>175</v>
      </c>
      <c r="AU222" s="231" t="s">
        <v>88</v>
      </c>
      <c r="AV222" s="13" t="s">
        <v>88</v>
      </c>
      <c r="AW222" s="13" t="s">
        <v>33</v>
      </c>
      <c r="AX222" s="13" t="s">
        <v>86</v>
      </c>
      <c r="AY222" s="231" t="s">
        <v>164</v>
      </c>
    </row>
    <row r="223" spans="1:65" s="2" customFormat="1" ht="16.5" customHeight="1">
      <c r="A223" s="35"/>
      <c r="B223" s="36"/>
      <c r="C223" s="265" t="s">
        <v>653</v>
      </c>
      <c r="D223" s="265" t="s">
        <v>420</v>
      </c>
      <c r="E223" s="266" t="s">
        <v>2466</v>
      </c>
      <c r="F223" s="267" t="s">
        <v>2467</v>
      </c>
      <c r="G223" s="268" t="s">
        <v>395</v>
      </c>
      <c r="H223" s="269">
        <v>1</v>
      </c>
      <c r="I223" s="270"/>
      <c r="J223" s="271">
        <f>ROUND(I223*H223,2)</f>
        <v>0</v>
      </c>
      <c r="K223" s="267" t="s">
        <v>467</v>
      </c>
      <c r="L223" s="272"/>
      <c r="M223" s="273" t="s">
        <v>1</v>
      </c>
      <c r="N223" s="274" t="s">
        <v>43</v>
      </c>
      <c r="O223" s="72"/>
      <c r="P223" s="213">
        <f>O223*H223</f>
        <v>0</v>
      </c>
      <c r="Q223" s="213">
        <v>2.5000000000000001E-4</v>
      </c>
      <c r="R223" s="213">
        <f>Q223*H223</f>
        <v>2.5000000000000001E-4</v>
      </c>
      <c r="S223" s="213">
        <v>0</v>
      </c>
      <c r="T223" s="214">
        <f>S223*H223</f>
        <v>0</v>
      </c>
      <c r="U223" s="35"/>
      <c r="V223" s="35"/>
      <c r="W223" s="35"/>
      <c r="X223" s="35"/>
      <c r="Y223" s="35"/>
      <c r="Z223" s="35"/>
      <c r="AA223" s="35"/>
      <c r="AB223" s="35"/>
      <c r="AC223" s="35"/>
      <c r="AD223" s="35"/>
      <c r="AE223" s="35"/>
      <c r="AR223" s="215" t="s">
        <v>381</v>
      </c>
      <c r="AT223" s="215" t="s">
        <v>420</v>
      </c>
      <c r="AU223" s="215" t="s">
        <v>88</v>
      </c>
      <c r="AY223" s="18" t="s">
        <v>164</v>
      </c>
      <c r="BE223" s="216">
        <f>IF(N223="základní",J223,0)</f>
        <v>0</v>
      </c>
      <c r="BF223" s="216">
        <f>IF(N223="snížená",J223,0)</f>
        <v>0</v>
      </c>
      <c r="BG223" s="216">
        <f>IF(N223="zákl. přenesená",J223,0)</f>
        <v>0</v>
      </c>
      <c r="BH223" s="216">
        <f>IF(N223="sníž. přenesená",J223,0)</f>
        <v>0</v>
      </c>
      <c r="BI223" s="216">
        <f>IF(N223="nulová",J223,0)</f>
        <v>0</v>
      </c>
      <c r="BJ223" s="18" t="s">
        <v>86</v>
      </c>
      <c r="BK223" s="216">
        <f>ROUND(I223*H223,2)</f>
        <v>0</v>
      </c>
      <c r="BL223" s="18" t="s">
        <v>269</v>
      </c>
      <c r="BM223" s="215" t="s">
        <v>2468</v>
      </c>
    </row>
    <row r="224" spans="1:65" s="2" customFormat="1" ht="16.5" customHeight="1">
      <c r="A224" s="35"/>
      <c r="B224" s="36"/>
      <c r="C224" s="265" t="s">
        <v>658</v>
      </c>
      <c r="D224" s="265" t="s">
        <v>420</v>
      </c>
      <c r="E224" s="266" t="s">
        <v>2469</v>
      </c>
      <c r="F224" s="267" t="s">
        <v>2470</v>
      </c>
      <c r="G224" s="268" t="s">
        <v>395</v>
      </c>
      <c r="H224" s="269">
        <v>3</v>
      </c>
      <c r="I224" s="270"/>
      <c r="J224" s="271">
        <f>ROUND(I224*H224,2)</f>
        <v>0</v>
      </c>
      <c r="K224" s="267" t="s">
        <v>170</v>
      </c>
      <c r="L224" s="272"/>
      <c r="M224" s="273" t="s">
        <v>1</v>
      </c>
      <c r="N224" s="274" t="s">
        <v>43</v>
      </c>
      <c r="O224" s="72"/>
      <c r="P224" s="213">
        <f>O224*H224</f>
        <v>0</v>
      </c>
      <c r="Q224" s="213">
        <v>4.0000000000000002E-4</v>
      </c>
      <c r="R224" s="213">
        <f>Q224*H224</f>
        <v>1.2000000000000001E-3</v>
      </c>
      <c r="S224" s="213">
        <v>0</v>
      </c>
      <c r="T224" s="214">
        <f>S224*H224</f>
        <v>0</v>
      </c>
      <c r="U224" s="35"/>
      <c r="V224" s="35"/>
      <c r="W224" s="35"/>
      <c r="X224" s="35"/>
      <c r="Y224" s="35"/>
      <c r="Z224" s="35"/>
      <c r="AA224" s="35"/>
      <c r="AB224" s="35"/>
      <c r="AC224" s="35"/>
      <c r="AD224" s="35"/>
      <c r="AE224" s="35"/>
      <c r="AR224" s="215" t="s">
        <v>381</v>
      </c>
      <c r="AT224" s="215" t="s">
        <v>420</v>
      </c>
      <c r="AU224" s="215" t="s">
        <v>88</v>
      </c>
      <c r="AY224" s="18" t="s">
        <v>164</v>
      </c>
      <c r="BE224" s="216">
        <f>IF(N224="základní",J224,0)</f>
        <v>0</v>
      </c>
      <c r="BF224" s="216">
        <f>IF(N224="snížená",J224,0)</f>
        <v>0</v>
      </c>
      <c r="BG224" s="216">
        <f>IF(N224="zákl. přenesená",J224,0)</f>
        <v>0</v>
      </c>
      <c r="BH224" s="216">
        <f>IF(N224="sníž. přenesená",J224,0)</f>
        <v>0</v>
      </c>
      <c r="BI224" s="216">
        <f>IF(N224="nulová",J224,0)</f>
        <v>0</v>
      </c>
      <c r="BJ224" s="18" t="s">
        <v>86</v>
      </c>
      <c r="BK224" s="216">
        <f>ROUND(I224*H224,2)</f>
        <v>0</v>
      </c>
      <c r="BL224" s="18" t="s">
        <v>269</v>
      </c>
      <c r="BM224" s="215" t="s">
        <v>2471</v>
      </c>
    </row>
    <row r="225" spans="1:65" s="2" customFormat="1" ht="24" customHeight="1">
      <c r="A225" s="35"/>
      <c r="B225" s="36"/>
      <c r="C225" s="204" t="s">
        <v>665</v>
      </c>
      <c r="D225" s="204" t="s">
        <v>166</v>
      </c>
      <c r="E225" s="205" t="s">
        <v>2472</v>
      </c>
      <c r="F225" s="206" t="s">
        <v>2473</v>
      </c>
      <c r="G225" s="207" t="s">
        <v>395</v>
      </c>
      <c r="H225" s="208">
        <v>2</v>
      </c>
      <c r="I225" s="209"/>
      <c r="J225" s="210">
        <f>ROUND(I225*H225,2)</f>
        <v>0</v>
      </c>
      <c r="K225" s="206" t="s">
        <v>170</v>
      </c>
      <c r="L225" s="40"/>
      <c r="M225" s="211" t="s">
        <v>1</v>
      </c>
      <c r="N225" s="212" t="s">
        <v>43</v>
      </c>
      <c r="O225" s="72"/>
      <c r="P225" s="213">
        <f>O225*H225</f>
        <v>0</v>
      </c>
      <c r="Q225" s="213">
        <v>0</v>
      </c>
      <c r="R225" s="213">
        <f>Q225*H225</f>
        <v>0</v>
      </c>
      <c r="S225" s="213">
        <v>0</v>
      </c>
      <c r="T225" s="214">
        <f>S225*H225</f>
        <v>0</v>
      </c>
      <c r="U225" s="35"/>
      <c r="V225" s="35"/>
      <c r="W225" s="35"/>
      <c r="X225" s="35"/>
      <c r="Y225" s="35"/>
      <c r="Z225" s="35"/>
      <c r="AA225" s="35"/>
      <c r="AB225" s="35"/>
      <c r="AC225" s="35"/>
      <c r="AD225" s="35"/>
      <c r="AE225" s="35"/>
      <c r="AR225" s="215" t="s">
        <v>269</v>
      </c>
      <c r="AT225" s="215" t="s">
        <v>166</v>
      </c>
      <c r="AU225" s="215" t="s">
        <v>88</v>
      </c>
      <c r="AY225" s="18" t="s">
        <v>164</v>
      </c>
      <c r="BE225" s="216">
        <f>IF(N225="základní",J225,0)</f>
        <v>0</v>
      </c>
      <c r="BF225" s="216">
        <f>IF(N225="snížená",J225,0)</f>
        <v>0</v>
      </c>
      <c r="BG225" s="216">
        <f>IF(N225="zákl. přenesená",J225,0)</f>
        <v>0</v>
      </c>
      <c r="BH225" s="216">
        <f>IF(N225="sníž. přenesená",J225,0)</f>
        <v>0</v>
      </c>
      <c r="BI225" s="216">
        <f>IF(N225="nulová",J225,0)</f>
        <v>0</v>
      </c>
      <c r="BJ225" s="18" t="s">
        <v>86</v>
      </c>
      <c r="BK225" s="216">
        <f>ROUND(I225*H225,2)</f>
        <v>0</v>
      </c>
      <c r="BL225" s="18" t="s">
        <v>269</v>
      </c>
      <c r="BM225" s="215" t="s">
        <v>2474</v>
      </c>
    </row>
    <row r="226" spans="1:65" s="2" customFormat="1" ht="24" customHeight="1">
      <c r="A226" s="35"/>
      <c r="B226" s="36"/>
      <c r="C226" s="265" t="s">
        <v>669</v>
      </c>
      <c r="D226" s="265" t="s">
        <v>420</v>
      </c>
      <c r="E226" s="266" t="s">
        <v>2475</v>
      </c>
      <c r="F226" s="267" t="s">
        <v>2476</v>
      </c>
      <c r="G226" s="268" t="s">
        <v>395</v>
      </c>
      <c r="H226" s="269">
        <v>2</v>
      </c>
      <c r="I226" s="270"/>
      <c r="J226" s="271">
        <f>ROUND(I226*H226,2)</f>
        <v>0</v>
      </c>
      <c r="K226" s="267" t="s">
        <v>170</v>
      </c>
      <c r="L226" s="272"/>
      <c r="M226" s="273" t="s">
        <v>1</v>
      </c>
      <c r="N226" s="274" t="s">
        <v>43</v>
      </c>
      <c r="O226" s="72"/>
      <c r="P226" s="213">
        <f>O226*H226</f>
        <v>0</v>
      </c>
      <c r="Q226" s="213">
        <v>3.0999999999999999E-3</v>
      </c>
      <c r="R226" s="213">
        <f>Q226*H226</f>
        <v>6.1999999999999998E-3</v>
      </c>
      <c r="S226" s="213">
        <v>0</v>
      </c>
      <c r="T226" s="214">
        <f>S226*H226</f>
        <v>0</v>
      </c>
      <c r="U226" s="35"/>
      <c r="V226" s="35"/>
      <c r="W226" s="35"/>
      <c r="X226" s="35"/>
      <c r="Y226" s="35"/>
      <c r="Z226" s="35"/>
      <c r="AA226" s="35"/>
      <c r="AB226" s="35"/>
      <c r="AC226" s="35"/>
      <c r="AD226" s="35"/>
      <c r="AE226" s="35"/>
      <c r="AR226" s="215" t="s">
        <v>381</v>
      </c>
      <c r="AT226" s="215" t="s">
        <v>420</v>
      </c>
      <c r="AU226" s="215" t="s">
        <v>88</v>
      </c>
      <c r="AY226" s="18" t="s">
        <v>164</v>
      </c>
      <c r="BE226" s="216">
        <f>IF(N226="základní",J226,0)</f>
        <v>0</v>
      </c>
      <c r="BF226" s="216">
        <f>IF(N226="snížená",J226,0)</f>
        <v>0</v>
      </c>
      <c r="BG226" s="216">
        <f>IF(N226="zákl. přenesená",J226,0)</f>
        <v>0</v>
      </c>
      <c r="BH226" s="216">
        <f>IF(N226="sníž. přenesená",J226,0)</f>
        <v>0</v>
      </c>
      <c r="BI226" s="216">
        <f>IF(N226="nulová",J226,0)</f>
        <v>0</v>
      </c>
      <c r="BJ226" s="18" t="s">
        <v>86</v>
      </c>
      <c r="BK226" s="216">
        <f>ROUND(I226*H226,2)</f>
        <v>0</v>
      </c>
      <c r="BL226" s="18" t="s">
        <v>269</v>
      </c>
      <c r="BM226" s="215" t="s">
        <v>2477</v>
      </c>
    </row>
    <row r="227" spans="1:65" s="2" customFormat="1" ht="36" customHeight="1">
      <c r="A227" s="35"/>
      <c r="B227" s="36"/>
      <c r="C227" s="204" t="s">
        <v>673</v>
      </c>
      <c r="D227" s="204" t="s">
        <v>166</v>
      </c>
      <c r="E227" s="205" t="s">
        <v>2478</v>
      </c>
      <c r="F227" s="206" t="s">
        <v>2479</v>
      </c>
      <c r="G227" s="207" t="s">
        <v>395</v>
      </c>
      <c r="H227" s="208">
        <v>16</v>
      </c>
      <c r="I227" s="209"/>
      <c r="J227" s="210">
        <f>ROUND(I227*H227,2)</f>
        <v>0</v>
      </c>
      <c r="K227" s="206" t="s">
        <v>170</v>
      </c>
      <c r="L227" s="40"/>
      <c r="M227" s="211" t="s">
        <v>1</v>
      </c>
      <c r="N227" s="212" t="s">
        <v>43</v>
      </c>
      <c r="O227" s="72"/>
      <c r="P227" s="213">
        <f>O227*H227</f>
        <v>0</v>
      </c>
      <c r="Q227" s="213">
        <v>0</v>
      </c>
      <c r="R227" s="213">
        <f>Q227*H227</f>
        <v>0</v>
      </c>
      <c r="S227" s="213">
        <v>0</v>
      </c>
      <c r="T227" s="214">
        <f>S227*H227</f>
        <v>0</v>
      </c>
      <c r="U227" s="35"/>
      <c r="V227" s="35"/>
      <c r="W227" s="35"/>
      <c r="X227" s="35"/>
      <c r="Y227" s="35"/>
      <c r="Z227" s="35"/>
      <c r="AA227" s="35"/>
      <c r="AB227" s="35"/>
      <c r="AC227" s="35"/>
      <c r="AD227" s="35"/>
      <c r="AE227" s="35"/>
      <c r="AR227" s="215" t="s">
        <v>269</v>
      </c>
      <c r="AT227" s="215" t="s">
        <v>166</v>
      </c>
      <c r="AU227" s="215" t="s">
        <v>88</v>
      </c>
      <c r="AY227" s="18" t="s">
        <v>164</v>
      </c>
      <c r="BE227" s="216">
        <f>IF(N227="základní",J227,0)</f>
        <v>0</v>
      </c>
      <c r="BF227" s="216">
        <f>IF(N227="snížená",J227,0)</f>
        <v>0</v>
      </c>
      <c r="BG227" s="216">
        <f>IF(N227="zákl. přenesená",J227,0)</f>
        <v>0</v>
      </c>
      <c r="BH227" s="216">
        <f>IF(N227="sníž. přenesená",J227,0)</f>
        <v>0</v>
      </c>
      <c r="BI227" s="216">
        <f>IF(N227="nulová",J227,0)</f>
        <v>0</v>
      </c>
      <c r="BJ227" s="18" t="s">
        <v>86</v>
      </c>
      <c r="BK227" s="216">
        <f>ROUND(I227*H227,2)</f>
        <v>0</v>
      </c>
      <c r="BL227" s="18" t="s">
        <v>269</v>
      </c>
      <c r="BM227" s="215" t="s">
        <v>2480</v>
      </c>
    </row>
    <row r="228" spans="1:65" s="13" customFormat="1" ht="11.25">
      <c r="B228" s="221"/>
      <c r="C228" s="222"/>
      <c r="D228" s="217" t="s">
        <v>175</v>
      </c>
      <c r="E228" s="223" t="s">
        <v>1</v>
      </c>
      <c r="F228" s="224" t="s">
        <v>2481</v>
      </c>
      <c r="G228" s="222"/>
      <c r="H228" s="225">
        <v>16</v>
      </c>
      <c r="I228" s="226"/>
      <c r="J228" s="222"/>
      <c r="K228" s="222"/>
      <c r="L228" s="227"/>
      <c r="M228" s="228"/>
      <c r="N228" s="229"/>
      <c r="O228" s="229"/>
      <c r="P228" s="229"/>
      <c r="Q228" s="229"/>
      <c r="R228" s="229"/>
      <c r="S228" s="229"/>
      <c r="T228" s="230"/>
      <c r="AT228" s="231" t="s">
        <v>175</v>
      </c>
      <c r="AU228" s="231" t="s">
        <v>88</v>
      </c>
      <c r="AV228" s="13" t="s">
        <v>88</v>
      </c>
      <c r="AW228" s="13" t="s">
        <v>33</v>
      </c>
      <c r="AX228" s="13" t="s">
        <v>86</v>
      </c>
      <c r="AY228" s="231" t="s">
        <v>164</v>
      </c>
    </row>
    <row r="229" spans="1:65" s="2" customFormat="1" ht="24" customHeight="1">
      <c r="A229" s="35"/>
      <c r="B229" s="36"/>
      <c r="C229" s="265" t="s">
        <v>678</v>
      </c>
      <c r="D229" s="265" t="s">
        <v>420</v>
      </c>
      <c r="E229" s="266" t="s">
        <v>2482</v>
      </c>
      <c r="F229" s="267" t="s">
        <v>2483</v>
      </c>
      <c r="G229" s="268" t="s">
        <v>395</v>
      </c>
      <c r="H229" s="269">
        <v>5</v>
      </c>
      <c r="I229" s="270"/>
      <c r="J229" s="271">
        <f t="shared" ref="J229:J238" si="50">ROUND(I229*H229,2)</f>
        <v>0</v>
      </c>
      <c r="K229" s="267" t="s">
        <v>467</v>
      </c>
      <c r="L229" s="272"/>
      <c r="M229" s="273" t="s">
        <v>1</v>
      </c>
      <c r="N229" s="274" t="s">
        <v>43</v>
      </c>
      <c r="O229" s="72"/>
      <c r="P229" s="213">
        <f t="shared" ref="P229:P238" si="51">O229*H229</f>
        <v>0</v>
      </c>
      <c r="Q229" s="213">
        <v>0</v>
      </c>
      <c r="R229" s="213">
        <f t="shared" ref="R229:R238" si="52">Q229*H229</f>
        <v>0</v>
      </c>
      <c r="S229" s="213">
        <v>0</v>
      </c>
      <c r="T229" s="214">
        <f t="shared" ref="T229:T238" si="53">S229*H229</f>
        <v>0</v>
      </c>
      <c r="U229" s="35"/>
      <c r="V229" s="35"/>
      <c r="W229" s="35"/>
      <c r="X229" s="35"/>
      <c r="Y229" s="35"/>
      <c r="Z229" s="35"/>
      <c r="AA229" s="35"/>
      <c r="AB229" s="35"/>
      <c r="AC229" s="35"/>
      <c r="AD229" s="35"/>
      <c r="AE229" s="35"/>
      <c r="AR229" s="215" t="s">
        <v>381</v>
      </c>
      <c r="AT229" s="215" t="s">
        <v>420</v>
      </c>
      <c r="AU229" s="215" t="s">
        <v>88</v>
      </c>
      <c r="AY229" s="18" t="s">
        <v>164</v>
      </c>
      <c r="BE229" s="216">
        <f t="shared" ref="BE229:BE238" si="54">IF(N229="základní",J229,0)</f>
        <v>0</v>
      </c>
      <c r="BF229" s="216">
        <f t="shared" ref="BF229:BF238" si="55">IF(N229="snížená",J229,0)</f>
        <v>0</v>
      </c>
      <c r="BG229" s="216">
        <f t="shared" ref="BG229:BG238" si="56">IF(N229="zákl. přenesená",J229,0)</f>
        <v>0</v>
      </c>
      <c r="BH229" s="216">
        <f t="shared" ref="BH229:BH238" si="57">IF(N229="sníž. přenesená",J229,0)</f>
        <v>0</v>
      </c>
      <c r="BI229" s="216">
        <f t="shared" ref="BI229:BI238" si="58">IF(N229="nulová",J229,0)</f>
        <v>0</v>
      </c>
      <c r="BJ229" s="18" t="s">
        <v>86</v>
      </c>
      <c r="BK229" s="216">
        <f t="shared" ref="BK229:BK238" si="59">ROUND(I229*H229,2)</f>
        <v>0</v>
      </c>
      <c r="BL229" s="18" t="s">
        <v>269</v>
      </c>
      <c r="BM229" s="215" t="s">
        <v>2484</v>
      </c>
    </row>
    <row r="230" spans="1:65" s="2" customFormat="1" ht="24" customHeight="1">
      <c r="A230" s="35"/>
      <c r="B230" s="36"/>
      <c r="C230" s="265" t="s">
        <v>682</v>
      </c>
      <c r="D230" s="265" t="s">
        <v>420</v>
      </c>
      <c r="E230" s="266" t="s">
        <v>2485</v>
      </c>
      <c r="F230" s="267" t="s">
        <v>2486</v>
      </c>
      <c r="G230" s="268" t="s">
        <v>395</v>
      </c>
      <c r="H230" s="269">
        <v>6</v>
      </c>
      <c r="I230" s="270"/>
      <c r="J230" s="271">
        <f t="shared" si="50"/>
        <v>0</v>
      </c>
      <c r="K230" s="267" t="s">
        <v>467</v>
      </c>
      <c r="L230" s="272"/>
      <c r="M230" s="273" t="s">
        <v>1</v>
      </c>
      <c r="N230" s="274" t="s">
        <v>43</v>
      </c>
      <c r="O230" s="72"/>
      <c r="P230" s="213">
        <f t="shared" si="51"/>
        <v>0</v>
      </c>
      <c r="Q230" s="213">
        <v>0</v>
      </c>
      <c r="R230" s="213">
        <f t="shared" si="52"/>
        <v>0</v>
      </c>
      <c r="S230" s="213">
        <v>0</v>
      </c>
      <c r="T230" s="214">
        <f t="shared" si="53"/>
        <v>0</v>
      </c>
      <c r="U230" s="35"/>
      <c r="V230" s="35"/>
      <c r="W230" s="35"/>
      <c r="X230" s="35"/>
      <c r="Y230" s="35"/>
      <c r="Z230" s="35"/>
      <c r="AA230" s="35"/>
      <c r="AB230" s="35"/>
      <c r="AC230" s="35"/>
      <c r="AD230" s="35"/>
      <c r="AE230" s="35"/>
      <c r="AR230" s="215" t="s">
        <v>381</v>
      </c>
      <c r="AT230" s="215" t="s">
        <v>420</v>
      </c>
      <c r="AU230" s="215" t="s">
        <v>88</v>
      </c>
      <c r="AY230" s="18" t="s">
        <v>164</v>
      </c>
      <c r="BE230" s="216">
        <f t="shared" si="54"/>
        <v>0</v>
      </c>
      <c r="BF230" s="216">
        <f t="shared" si="55"/>
        <v>0</v>
      </c>
      <c r="BG230" s="216">
        <f t="shared" si="56"/>
        <v>0</v>
      </c>
      <c r="BH230" s="216">
        <f t="shared" si="57"/>
        <v>0</v>
      </c>
      <c r="BI230" s="216">
        <f t="shared" si="58"/>
        <v>0</v>
      </c>
      <c r="BJ230" s="18" t="s">
        <v>86</v>
      </c>
      <c r="BK230" s="216">
        <f t="shared" si="59"/>
        <v>0</v>
      </c>
      <c r="BL230" s="18" t="s">
        <v>269</v>
      </c>
      <c r="BM230" s="215" t="s">
        <v>2487</v>
      </c>
    </row>
    <row r="231" spans="1:65" s="2" customFormat="1" ht="16.5" customHeight="1">
      <c r="A231" s="35"/>
      <c r="B231" s="36"/>
      <c r="C231" s="265" t="s">
        <v>688</v>
      </c>
      <c r="D231" s="265" t="s">
        <v>420</v>
      </c>
      <c r="E231" s="266" t="s">
        <v>2488</v>
      </c>
      <c r="F231" s="267" t="s">
        <v>2489</v>
      </c>
      <c r="G231" s="268" t="s">
        <v>395</v>
      </c>
      <c r="H231" s="269">
        <v>4</v>
      </c>
      <c r="I231" s="270"/>
      <c r="J231" s="271">
        <f t="shared" si="50"/>
        <v>0</v>
      </c>
      <c r="K231" s="267" t="s">
        <v>467</v>
      </c>
      <c r="L231" s="272"/>
      <c r="M231" s="273" t="s">
        <v>1</v>
      </c>
      <c r="N231" s="274" t="s">
        <v>43</v>
      </c>
      <c r="O231" s="72"/>
      <c r="P231" s="213">
        <f t="shared" si="51"/>
        <v>0</v>
      </c>
      <c r="Q231" s="213">
        <v>0</v>
      </c>
      <c r="R231" s="213">
        <f t="shared" si="52"/>
        <v>0</v>
      </c>
      <c r="S231" s="213">
        <v>0</v>
      </c>
      <c r="T231" s="214">
        <f t="shared" si="53"/>
        <v>0</v>
      </c>
      <c r="U231" s="35"/>
      <c r="V231" s="35"/>
      <c r="W231" s="35"/>
      <c r="X231" s="35"/>
      <c r="Y231" s="35"/>
      <c r="Z231" s="35"/>
      <c r="AA231" s="35"/>
      <c r="AB231" s="35"/>
      <c r="AC231" s="35"/>
      <c r="AD231" s="35"/>
      <c r="AE231" s="35"/>
      <c r="AR231" s="215" t="s">
        <v>381</v>
      </c>
      <c r="AT231" s="215" t="s">
        <v>420</v>
      </c>
      <c r="AU231" s="215" t="s">
        <v>88</v>
      </c>
      <c r="AY231" s="18" t="s">
        <v>164</v>
      </c>
      <c r="BE231" s="216">
        <f t="shared" si="54"/>
        <v>0</v>
      </c>
      <c r="BF231" s="216">
        <f t="shared" si="55"/>
        <v>0</v>
      </c>
      <c r="BG231" s="216">
        <f t="shared" si="56"/>
        <v>0</v>
      </c>
      <c r="BH231" s="216">
        <f t="shared" si="57"/>
        <v>0</v>
      </c>
      <c r="BI231" s="216">
        <f t="shared" si="58"/>
        <v>0</v>
      </c>
      <c r="BJ231" s="18" t="s">
        <v>86</v>
      </c>
      <c r="BK231" s="216">
        <f t="shared" si="59"/>
        <v>0</v>
      </c>
      <c r="BL231" s="18" t="s">
        <v>269</v>
      </c>
      <c r="BM231" s="215" t="s">
        <v>2490</v>
      </c>
    </row>
    <row r="232" spans="1:65" s="2" customFormat="1" ht="16.5" customHeight="1">
      <c r="A232" s="35"/>
      <c r="B232" s="36"/>
      <c r="C232" s="265" t="s">
        <v>695</v>
      </c>
      <c r="D232" s="265" t="s">
        <v>420</v>
      </c>
      <c r="E232" s="266" t="s">
        <v>2491</v>
      </c>
      <c r="F232" s="267" t="s">
        <v>2492</v>
      </c>
      <c r="G232" s="268" t="s">
        <v>395</v>
      </c>
      <c r="H232" s="269">
        <v>1</v>
      </c>
      <c r="I232" s="270"/>
      <c r="J232" s="271">
        <f t="shared" si="50"/>
        <v>0</v>
      </c>
      <c r="K232" s="267" t="s">
        <v>467</v>
      </c>
      <c r="L232" s="272"/>
      <c r="M232" s="273" t="s">
        <v>1</v>
      </c>
      <c r="N232" s="274" t="s">
        <v>43</v>
      </c>
      <c r="O232" s="72"/>
      <c r="P232" s="213">
        <f t="shared" si="51"/>
        <v>0</v>
      </c>
      <c r="Q232" s="213">
        <v>0</v>
      </c>
      <c r="R232" s="213">
        <f t="shared" si="52"/>
        <v>0</v>
      </c>
      <c r="S232" s="213">
        <v>0</v>
      </c>
      <c r="T232" s="214">
        <f t="shared" si="53"/>
        <v>0</v>
      </c>
      <c r="U232" s="35"/>
      <c r="V232" s="35"/>
      <c r="W232" s="35"/>
      <c r="X232" s="35"/>
      <c r="Y232" s="35"/>
      <c r="Z232" s="35"/>
      <c r="AA232" s="35"/>
      <c r="AB232" s="35"/>
      <c r="AC232" s="35"/>
      <c r="AD232" s="35"/>
      <c r="AE232" s="35"/>
      <c r="AR232" s="215" t="s">
        <v>381</v>
      </c>
      <c r="AT232" s="215" t="s">
        <v>420</v>
      </c>
      <c r="AU232" s="215" t="s">
        <v>88</v>
      </c>
      <c r="AY232" s="18" t="s">
        <v>164</v>
      </c>
      <c r="BE232" s="216">
        <f t="shared" si="54"/>
        <v>0</v>
      </c>
      <c r="BF232" s="216">
        <f t="shared" si="55"/>
        <v>0</v>
      </c>
      <c r="BG232" s="216">
        <f t="shared" si="56"/>
        <v>0</v>
      </c>
      <c r="BH232" s="216">
        <f t="shared" si="57"/>
        <v>0</v>
      </c>
      <c r="BI232" s="216">
        <f t="shared" si="58"/>
        <v>0</v>
      </c>
      <c r="BJ232" s="18" t="s">
        <v>86</v>
      </c>
      <c r="BK232" s="216">
        <f t="shared" si="59"/>
        <v>0</v>
      </c>
      <c r="BL232" s="18" t="s">
        <v>269</v>
      </c>
      <c r="BM232" s="215" t="s">
        <v>2493</v>
      </c>
    </row>
    <row r="233" spans="1:65" s="2" customFormat="1" ht="24" customHeight="1">
      <c r="A233" s="35"/>
      <c r="B233" s="36"/>
      <c r="C233" s="204" t="s">
        <v>700</v>
      </c>
      <c r="D233" s="204" t="s">
        <v>166</v>
      </c>
      <c r="E233" s="205" t="s">
        <v>2494</v>
      </c>
      <c r="F233" s="206" t="s">
        <v>2495</v>
      </c>
      <c r="G233" s="207" t="s">
        <v>395</v>
      </c>
      <c r="H233" s="208">
        <v>2</v>
      </c>
      <c r="I233" s="209"/>
      <c r="J233" s="210">
        <f t="shared" si="50"/>
        <v>0</v>
      </c>
      <c r="K233" s="206" t="s">
        <v>467</v>
      </c>
      <c r="L233" s="40"/>
      <c r="M233" s="211" t="s">
        <v>1</v>
      </c>
      <c r="N233" s="212" t="s">
        <v>43</v>
      </c>
      <c r="O233" s="72"/>
      <c r="P233" s="213">
        <f t="shared" si="51"/>
        <v>0</v>
      </c>
      <c r="Q233" s="213">
        <v>0</v>
      </c>
      <c r="R233" s="213">
        <f t="shared" si="52"/>
        <v>0</v>
      </c>
      <c r="S233" s="213">
        <v>0</v>
      </c>
      <c r="T233" s="214">
        <f t="shared" si="53"/>
        <v>0</v>
      </c>
      <c r="U233" s="35"/>
      <c r="V233" s="35"/>
      <c r="W233" s="35"/>
      <c r="X233" s="35"/>
      <c r="Y233" s="35"/>
      <c r="Z233" s="35"/>
      <c r="AA233" s="35"/>
      <c r="AB233" s="35"/>
      <c r="AC233" s="35"/>
      <c r="AD233" s="35"/>
      <c r="AE233" s="35"/>
      <c r="AR233" s="215" t="s">
        <v>269</v>
      </c>
      <c r="AT233" s="215" t="s">
        <v>166</v>
      </c>
      <c r="AU233" s="215" t="s">
        <v>88</v>
      </c>
      <c r="AY233" s="18" t="s">
        <v>164</v>
      </c>
      <c r="BE233" s="216">
        <f t="shared" si="54"/>
        <v>0</v>
      </c>
      <c r="BF233" s="216">
        <f t="shared" si="55"/>
        <v>0</v>
      </c>
      <c r="BG233" s="216">
        <f t="shared" si="56"/>
        <v>0</v>
      </c>
      <c r="BH233" s="216">
        <f t="shared" si="57"/>
        <v>0</v>
      </c>
      <c r="BI233" s="216">
        <f t="shared" si="58"/>
        <v>0</v>
      </c>
      <c r="BJ233" s="18" t="s">
        <v>86</v>
      </c>
      <c r="BK233" s="216">
        <f t="shared" si="59"/>
        <v>0</v>
      </c>
      <c r="BL233" s="18" t="s">
        <v>269</v>
      </c>
      <c r="BM233" s="215" t="s">
        <v>2496</v>
      </c>
    </row>
    <row r="234" spans="1:65" s="2" customFormat="1" ht="16.5" customHeight="1">
      <c r="A234" s="35"/>
      <c r="B234" s="36"/>
      <c r="C234" s="204" t="s">
        <v>706</v>
      </c>
      <c r="D234" s="204" t="s">
        <v>166</v>
      </c>
      <c r="E234" s="205" t="s">
        <v>2497</v>
      </c>
      <c r="F234" s="206" t="s">
        <v>2498</v>
      </c>
      <c r="G234" s="207" t="s">
        <v>395</v>
      </c>
      <c r="H234" s="208">
        <v>2</v>
      </c>
      <c r="I234" s="209"/>
      <c r="J234" s="210">
        <f t="shared" si="50"/>
        <v>0</v>
      </c>
      <c r="K234" s="206" t="s">
        <v>467</v>
      </c>
      <c r="L234" s="40"/>
      <c r="M234" s="211" t="s">
        <v>1</v>
      </c>
      <c r="N234" s="212" t="s">
        <v>43</v>
      </c>
      <c r="O234" s="72"/>
      <c r="P234" s="213">
        <f t="shared" si="51"/>
        <v>0</v>
      </c>
      <c r="Q234" s="213">
        <v>0</v>
      </c>
      <c r="R234" s="213">
        <f t="shared" si="52"/>
        <v>0</v>
      </c>
      <c r="S234" s="213">
        <v>0</v>
      </c>
      <c r="T234" s="214">
        <f t="shared" si="53"/>
        <v>0</v>
      </c>
      <c r="U234" s="35"/>
      <c r="V234" s="35"/>
      <c r="W234" s="35"/>
      <c r="X234" s="35"/>
      <c r="Y234" s="35"/>
      <c r="Z234" s="35"/>
      <c r="AA234" s="35"/>
      <c r="AB234" s="35"/>
      <c r="AC234" s="35"/>
      <c r="AD234" s="35"/>
      <c r="AE234" s="35"/>
      <c r="AR234" s="215" t="s">
        <v>269</v>
      </c>
      <c r="AT234" s="215" t="s">
        <v>166</v>
      </c>
      <c r="AU234" s="215" t="s">
        <v>88</v>
      </c>
      <c r="AY234" s="18" t="s">
        <v>164</v>
      </c>
      <c r="BE234" s="216">
        <f t="shared" si="54"/>
        <v>0</v>
      </c>
      <c r="BF234" s="216">
        <f t="shared" si="55"/>
        <v>0</v>
      </c>
      <c r="BG234" s="216">
        <f t="shared" si="56"/>
        <v>0</v>
      </c>
      <c r="BH234" s="216">
        <f t="shared" si="57"/>
        <v>0</v>
      </c>
      <c r="BI234" s="216">
        <f t="shared" si="58"/>
        <v>0</v>
      </c>
      <c r="BJ234" s="18" t="s">
        <v>86</v>
      </c>
      <c r="BK234" s="216">
        <f t="shared" si="59"/>
        <v>0</v>
      </c>
      <c r="BL234" s="18" t="s">
        <v>269</v>
      </c>
      <c r="BM234" s="215" t="s">
        <v>2499</v>
      </c>
    </row>
    <row r="235" spans="1:65" s="2" customFormat="1" ht="16.5" customHeight="1">
      <c r="A235" s="35"/>
      <c r="B235" s="36"/>
      <c r="C235" s="204" t="s">
        <v>711</v>
      </c>
      <c r="D235" s="204" t="s">
        <v>166</v>
      </c>
      <c r="E235" s="205" t="s">
        <v>2500</v>
      </c>
      <c r="F235" s="206" t="s">
        <v>2501</v>
      </c>
      <c r="G235" s="207" t="s">
        <v>2111</v>
      </c>
      <c r="H235" s="285"/>
      <c r="I235" s="209"/>
      <c r="J235" s="210">
        <f t="shared" si="50"/>
        <v>0</v>
      </c>
      <c r="K235" s="206" t="s">
        <v>467</v>
      </c>
      <c r="L235" s="40"/>
      <c r="M235" s="211" t="s">
        <v>1</v>
      </c>
      <c r="N235" s="212" t="s">
        <v>43</v>
      </c>
      <c r="O235" s="72"/>
      <c r="P235" s="213">
        <f t="shared" si="51"/>
        <v>0</v>
      </c>
      <c r="Q235" s="213">
        <v>0</v>
      </c>
      <c r="R235" s="213">
        <f t="shared" si="52"/>
        <v>0</v>
      </c>
      <c r="S235" s="213">
        <v>0</v>
      </c>
      <c r="T235" s="214">
        <f t="shared" si="53"/>
        <v>0</v>
      </c>
      <c r="U235" s="35"/>
      <c r="V235" s="35"/>
      <c r="W235" s="35"/>
      <c r="X235" s="35"/>
      <c r="Y235" s="35"/>
      <c r="Z235" s="35"/>
      <c r="AA235" s="35"/>
      <c r="AB235" s="35"/>
      <c r="AC235" s="35"/>
      <c r="AD235" s="35"/>
      <c r="AE235" s="35"/>
      <c r="AR235" s="215" t="s">
        <v>269</v>
      </c>
      <c r="AT235" s="215" t="s">
        <v>166</v>
      </c>
      <c r="AU235" s="215" t="s">
        <v>88</v>
      </c>
      <c r="AY235" s="18" t="s">
        <v>164</v>
      </c>
      <c r="BE235" s="216">
        <f t="shared" si="54"/>
        <v>0</v>
      </c>
      <c r="BF235" s="216">
        <f t="shared" si="55"/>
        <v>0</v>
      </c>
      <c r="BG235" s="216">
        <f t="shared" si="56"/>
        <v>0</v>
      </c>
      <c r="BH235" s="216">
        <f t="shared" si="57"/>
        <v>0</v>
      </c>
      <c r="BI235" s="216">
        <f t="shared" si="58"/>
        <v>0</v>
      </c>
      <c r="BJ235" s="18" t="s">
        <v>86</v>
      </c>
      <c r="BK235" s="216">
        <f t="shared" si="59"/>
        <v>0</v>
      </c>
      <c r="BL235" s="18" t="s">
        <v>269</v>
      </c>
      <c r="BM235" s="215" t="s">
        <v>2502</v>
      </c>
    </row>
    <row r="236" spans="1:65" s="2" customFormat="1" ht="16.5" customHeight="1">
      <c r="A236" s="35"/>
      <c r="B236" s="36"/>
      <c r="C236" s="204" t="s">
        <v>716</v>
      </c>
      <c r="D236" s="204" t="s">
        <v>166</v>
      </c>
      <c r="E236" s="205" t="s">
        <v>2503</v>
      </c>
      <c r="F236" s="206" t="s">
        <v>2504</v>
      </c>
      <c r="G236" s="207" t="s">
        <v>395</v>
      </c>
      <c r="H236" s="208">
        <v>15</v>
      </c>
      <c r="I236" s="209"/>
      <c r="J236" s="210">
        <f t="shared" si="50"/>
        <v>0</v>
      </c>
      <c r="K236" s="206" t="s">
        <v>467</v>
      </c>
      <c r="L236" s="40"/>
      <c r="M236" s="211" t="s">
        <v>1</v>
      </c>
      <c r="N236" s="212" t="s">
        <v>43</v>
      </c>
      <c r="O236" s="72"/>
      <c r="P236" s="213">
        <f t="shared" si="51"/>
        <v>0</v>
      </c>
      <c r="Q236" s="213">
        <v>0</v>
      </c>
      <c r="R236" s="213">
        <f t="shared" si="52"/>
        <v>0</v>
      </c>
      <c r="S236" s="213">
        <v>0</v>
      </c>
      <c r="T236" s="214">
        <f t="shared" si="53"/>
        <v>0</v>
      </c>
      <c r="U236" s="35"/>
      <c r="V236" s="35"/>
      <c r="W236" s="35"/>
      <c r="X236" s="35"/>
      <c r="Y236" s="35"/>
      <c r="Z236" s="35"/>
      <c r="AA236" s="35"/>
      <c r="AB236" s="35"/>
      <c r="AC236" s="35"/>
      <c r="AD236" s="35"/>
      <c r="AE236" s="35"/>
      <c r="AR236" s="215" t="s">
        <v>269</v>
      </c>
      <c r="AT236" s="215" t="s">
        <v>166</v>
      </c>
      <c r="AU236" s="215" t="s">
        <v>88</v>
      </c>
      <c r="AY236" s="18" t="s">
        <v>164</v>
      </c>
      <c r="BE236" s="216">
        <f t="shared" si="54"/>
        <v>0</v>
      </c>
      <c r="BF236" s="216">
        <f t="shared" si="55"/>
        <v>0</v>
      </c>
      <c r="BG236" s="216">
        <f t="shared" si="56"/>
        <v>0</v>
      </c>
      <c r="BH236" s="216">
        <f t="shared" si="57"/>
        <v>0</v>
      </c>
      <c r="BI236" s="216">
        <f t="shared" si="58"/>
        <v>0</v>
      </c>
      <c r="BJ236" s="18" t="s">
        <v>86</v>
      </c>
      <c r="BK236" s="216">
        <f t="shared" si="59"/>
        <v>0</v>
      </c>
      <c r="BL236" s="18" t="s">
        <v>269</v>
      </c>
      <c r="BM236" s="215" t="s">
        <v>2505</v>
      </c>
    </row>
    <row r="237" spans="1:65" s="2" customFormat="1" ht="24" customHeight="1">
      <c r="A237" s="35"/>
      <c r="B237" s="36"/>
      <c r="C237" s="204" t="s">
        <v>721</v>
      </c>
      <c r="D237" s="204" t="s">
        <v>166</v>
      </c>
      <c r="E237" s="205" t="s">
        <v>2506</v>
      </c>
      <c r="F237" s="206" t="s">
        <v>2507</v>
      </c>
      <c r="G237" s="207" t="s">
        <v>395</v>
      </c>
      <c r="H237" s="208">
        <v>2</v>
      </c>
      <c r="I237" s="209"/>
      <c r="J237" s="210">
        <f t="shared" si="50"/>
        <v>0</v>
      </c>
      <c r="K237" s="206" t="s">
        <v>467</v>
      </c>
      <c r="L237" s="40"/>
      <c r="M237" s="211" t="s">
        <v>1</v>
      </c>
      <c r="N237" s="212" t="s">
        <v>43</v>
      </c>
      <c r="O237" s="72"/>
      <c r="P237" s="213">
        <f t="shared" si="51"/>
        <v>0</v>
      </c>
      <c r="Q237" s="213">
        <v>0</v>
      </c>
      <c r="R237" s="213">
        <f t="shared" si="52"/>
        <v>0</v>
      </c>
      <c r="S237" s="213">
        <v>0</v>
      </c>
      <c r="T237" s="214">
        <f t="shared" si="53"/>
        <v>0</v>
      </c>
      <c r="U237" s="35"/>
      <c r="V237" s="35"/>
      <c r="W237" s="35"/>
      <c r="X237" s="35"/>
      <c r="Y237" s="35"/>
      <c r="Z237" s="35"/>
      <c r="AA237" s="35"/>
      <c r="AB237" s="35"/>
      <c r="AC237" s="35"/>
      <c r="AD237" s="35"/>
      <c r="AE237" s="35"/>
      <c r="AR237" s="215" t="s">
        <v>269</v>
      </c>
      <c r="AT237" s="215" t="s">
        <v>166</v>
      </c>
      <c r="AU237" s="215" t="s">
        <v>88</v>
      </c>
      <c r="AY237" s="18" t="s">
        <v>164</v>
      </c>
      <c r="BE237" s="216">
        <f t="shared" si="54"/>
        <v>0</v>
      </c>
      <c r="BF237" s="216">
        <f t="shared" si="55"/>
        <v>0</v>
      </c>
      <c r="BG237" s="216">
        <f t="shared" si="56"/>
        <v>0</v>
      </c>
      <c r="BH237" s="216">
        <f t="shared" si="57"/>
        <v>0</v>
      </c>
      <c r="BI237" s="216">
        <f t="shared" si="58"/>
        <v>0</v>
      </c>
      <c r="BJ237" s="18" t="s">
        <v>86</v>
      </c>
      <c r="BK237" s="216">
        <f t="shared" si="59"/>
        <v>0</v>
      </c>
      <c r="BL237" s="18" t="s">
        <v>269</v>
      </c>
      <c r="BM237" s="215" t="s">
        <v>2508</v>
      </c>
    </row>
    <row r="238" spans="1:65" s="2" customFormat="1" ht="36" customHeight="1">
      <c r="A238" s="35"/>
      <c r="B238" s="36"/>
      <c r="C238" s="204" t="s">
        <v>726</v>
      </c>
      <c r="D238" s="204" t="s">
        <v>166</v>
      </c>
      <c r="E238" s="205" t="s">
        <v>2509</v>
      </c>
      <c r="F238" s="206" t="s">
        <v>2510</v>
      </c>
      <c r="G238" s="207" t="s">
        <v>2111</v>
      </c>
      <c r="H238" s="285"/>
      <c r="I238" s="209"/>
      <c r="J238" s="210">
        <f t="shared" si="50"/>
        <v>0</v>
      </c>
      <c r="K238" s="206" t="s">
        <v>170</v>
      </c>
      <c r="L238" s="40"/>
      <c r="M238" s="211" t="s">
        <v>1</v>
      </c>
      <c r="N238" s="212" t="s">
        <v>43</v>
      </c>
      <c r="O238" s="72"/>
      <c r="P238" s="213">
        <f t="shared" si="51"/>
        <v>0</v>
      </c>
      <c r="Q238" s="213">
        <v>0</v>
      </c>
      <c r="R238" s="213">
        <f t="shared" si="52"/>
        <v>0</v>
      </c>
      <c r="S238" s="213">
        <v>0</v>
      </c>
      <c r="T238" s="214">
        <f t="shared" si="53"/>
        <v>0</v>
      </c>
      <c r="U238" s="35"/>
      <c r="V238" s="35"/>
      <c r="W238" s="35"/>
      <c r="X238" s="35"/>
      <c r="Y238" s="35"/>
      <c r="Z238" s="35"/>
      <c r="AA238" s="35"/>
      <c r="AB238" s="35"/>
      <c r="AC238" s="35"/>
      <c r="AD238" s="35"/>
      <c r="AE238" s="35"/>
      <c r="AR238" s="215" t="s">
        <v>269</v>
      </c>
      <c r="AT238" s="215" t="s">
        <v>166</v>
      </c>
      <c r="AU238" s="215" t="s">
        <v>88</v>
      </c>
      <c r="AY238" s="18" t="s">
        <v>164</v>
      </c>
      <c r="BE238" s="216">
        <f t="shared" si="54"/>
        <v>0</v>
      </c>
      <c r="BF238" s="216">
        <f t="shared" si="55"/>
        <v>0</v>
      </c>
      <c r="BG238" s="216">
        <f t="shared" si="56"/>
        <v>0</v>
      </c>
      <c r="BH238" s="216">
        <f t="shared" si="57"/>
        <v>0</v>
      </c>
      <c r="BI238" s="216">
        <f t="shared" si="58"/>
        <v>0</v>
      </c>
      <c r="BJ238" s="18" t="s">
        <v>86</v>
      </c>
      <c r="BK238" s="216">
        <f t="shared" si="59"/>
        <v>0</v>
      </c>
      <c r="BL238" s="18" t="s">
        <v>269</v>
      </c>
      <c r="BM238" s="215" t="s">
        <v>2511</v>
      </c>
    </row>
    <row r="239" spans="1:65" s="2" customFormat="1" ht="107.25">
      <c r="A239" s="35"/>
      <c r="B239" s="36"/>
      <c r="C239" s="37"/>
      <c r="D239" s="217" t="s">
        <v>173</v>
      </c>
      <c r="E239" s="37"/>
      <c r="F239" s="218" t="s">
        <v>831</v>
      </c>
      <c r="G239" s="37"/>
      <c r="H239" s="37"/>
      <c r="I239" s="116"/>
      <c r="J239" s="37"/>
      <c r="K239" s="37"/>
      <c r="L239" s="40"/>
      <c r="M239" s="219"/>
      <c r="N239" s="220"/>
      <c r="O239" s="72"/>
      <c r="P239" s="72"/>
      <c r="Q239" s="72"/>
      <c r="R239" s="72"/>
      <c r="S239" s="72"/>
      <c r="T239" s="73"/>
      <c r="U239" s="35"/>
      <c r="V239" s="35"/>
      <c r="W239" s="35"/>
      <c r="X239" s="35"/>
      <c r="Y239" s="35"/>
      <c r="Z239" s="35"/>
      <c r="AA239" s="35"/>
      <c r="AB239" s="35"/>
      <c r="AC239" s="35"/>
      <c r="AD239" s="35"/>
      <c r="AE239" s="35"/>
      <c r="AT239" s="18" t="s">
        <v>173</v>
      </c>
      <c r="AU239" s="18" t="s">
        <v>88</v>
      </c>
    </row>
    <row r="240" spans="1:65" s="2" customFormat="1" ht="48" customHeight="1">
      <c r="A240" s="35"/>
      <c r="B240" s="36"/>
      <c r="C240" s="204" t="s">
        <v>732</v>
      </c>
      <c r="D240" s="204" t="s">
        <v>166</v>
      </c>
      <c r="E240" s="205" t="s">
        <v>833</v>
      </c>
      <c r="F240" s="206" t="s">
        <v>834</v>
      </c>
      <c r="G240" s="207" t="s">
        <v>243</v>
      </c>
      <c r="H240" s="208">
        <v>0.1</v>
      </c>
      <c r="I240" s="209"/>
      <c r="J240" s="210">
        <f>ROUND(I240*H240,2)</f>
        <v>0</v>
      </c>
      <c r="K240" s="206" t="s">
        <v>170</v>
      </c>
      <c r="L240" s="40"/>
      <c r="M240" s="211" t="s">
        <v>1</v>
      </c>
      <c r="N240" s="212" t="s">
        <v>43</v>
      </c>
      <c r="O240" s="72"/>
      <c r="P240" s="213">
        <f>O240*H240</f>
        <v>0</v>
      </c>
      <c r="Q240" s="213">
        <v>0</v>
      </c>
      <c r="R240" s="213">
        <f>Q240*H240</f>
        <v>0</v>
      </c>
      <c r="S240" s="213">
        <v>0</v>
      </c>
      <c r="T240" s="214">
        <f>S240*H240</f>
        <v>0</v>
      </c>
      <c r="U240" s="35"/>
      <c r="V240" s="35"/>
      <c r="W240" s="35"/>
      <c r="X240" s="35"/>
      <c r="Y240" s="35"/>
      <c r="Z240" s="35"/>
      <c r="AA240" s="35"/>
      <c r="AB240" s="35"/>
      <c r="AC240" s="35"/>
      <c r="AD240" s="35"/>
      <c r="AE240" s="35"/>
      <c r="AR240" s="215" t="s">
        <v>269</v>
      </c>
      <c r="AT240" s="215" t="s">
        <v>166</v>
      </c>
      <c r="AU240" s="215" t="s">
        <v>88</v>
      </c>
      <c r="AY240" s="18" t="s">
        <v>164</v>
      </c>
      <c r="BE240" s="216">
        <f>IF(N240="základní",J240,0)</f>
        <v>0</v>
      </c>
      <c r="BF240" s="216">
        <f>IF(N240="snížená",J240,0)</f>
        <v>0</v>
      </c>
      <c r="BG240" s="216">
        <f>IF(N240="zákl. přenesená",J240,0)</f>
        <v>0</v>
      </c>
      <c r="BH240" s="216">
        <f>IF(N240="sníž. přenesená",J240,0)</f>
        <v>0</v>
      </c>
      <c r="BI240" s="216">
        <f>IF(N240="nulová",J240,0)</f>
        <v>0</v>
      </c>
      <c r="BJ240" s="18" t="s">
        <v>86</v>
      </c>
      <c r="BK240" s="216">
        <f>ROUND(I240*H240,2)</f>
        <v>0</v>
      </c>
      <c r="BL240" s="18" t="s">
        <v>269</v>
      </c>
      <c r="BM240" s="215" t="s">
        <v>2512</v>
      </c>
    </row>
    <row r="241" spans="1:47" s="2" customFormat="1" ht="107.25">
      <c r="A241" s="35"/>
      <c r="B241" s="36"/>
      <c r="C241" s="37"/>
      <c r="D241" s="217" t="s">
        <v>173</v>
      </c>
      <c r="E241" s="37"/>
      <c r="F241" s="218" t="s">
        <v>831</v>
      </c>
      <c r="G241" s="37"/>
      <c r="H241" s="37"/>
      <c r="I241" s="116"/>
      <c r="J241" s="37"/>
      <c r="K241" s="37"/>
      <c r="L241" s="40"/>
      <c r="M241" s="278"/>
      <c r="N241" s="279"/>
      <c r="O241" s="280"/>
      <c r="P241" s="280"/>
      <c r="Q241" s="280"/>
      <c r="R241" s="280"/>
      <c r="S241" s="280"/>
      <c r="T241" s="281"/>
      <c r="U241" s="35"/>
      <c r="V241" s="35"/>
      <c r="W241" s="35"/>
      <c r="X241" s="35"/>
      <c r="Y241" s="35"/>
      <c r="Z241" s="35"/>
      <c r="AA241" s="35"/>
      <c r="AB241" s="35"/>
      <c r="AC241" s="35"/>
      <c r="AD241" s="35"/>
      <c r="AE241" s="35"/>
      <c r="AT241" s="18" t="s">
        <v>173</v>
      </c>
      <c r="AU241" s="18" t="s">
        <v>88</v>
      </c>
    </row>
    <row r="242" spans="1:47" s="2" customFormat="1" ht="6.95" customHeight="1">
      <c r="A242" s="35"/>
      <c r="B242" s="55"/>
      <c r="C242" s="56"/>
      <c r="D242" s="56"/>
      <c r="E242" s="56"/>
      <c r="F242" s="56"/>
      <c r="G242" s="56"/>
      <c r="H242" s="56"/>
      <c r="I242" s="153"/>
      <c r="J242" s="56"/>
      <c r="K242" s="56"/>
      <c r="L242" s="40"/>
      <c r="M242" s="35"/>
      <c r="O242" s="35"/>
      <c r="P242" s="35"/>
      <c r="Q242" s="35"/>
      <c r="R242" s="35"/>
      <c r="S242" s="35"/>
      <c r="T242" s="35"/>
      <c r="U242" s="35"/>
      <c r="V242" s="35"/>
      <c r="W242" s="35"/>
      <c r="X242" s="35"/>
      <c r="Y242" s="35"/>
      <c r="Z242" s="35"/>
      <c r="AA242" s="35"/>
      <c r="AB242" s="35"/>
      <c r="AC242" s="35"/>
      <c r="AD242" s="35"/>
      <c r="AE242" s="35"/>
    </row>
  </sheetData>
  <sheetProtection algorithmName="SHA-512" hashValue="r0aa+M6+G17DlVPjOS1SPXLpifU3nzpAmAw0gnaO+BEsbFfeJIpNpvdps4JjPKyciMj4vZFBwzoCr60a+kQTuQ==" saltValue="i5J5sJYCUPvSA4+g9YlMzyOg7k0gxaDnpUuCXKSVdms15Xt3r3rVPB8RnzxslcEnL2cQSLqz6QcEw0pWfifqRQ==" spinCount="100000" sheet="1" objects="1" scenarios="1" formatColumns="0" formatRows="0" autoFilter="0"/>
  <autoFilter ref="C120:K241"/>
  <mergeCells count="9">
    <mergeCell ref="E87:H87"/>
    <mergeCell ref="E111:H111"/>
    <mergeCell ref="E113:H11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2"/>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103</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2513</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ROUND(J118,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ROUND((SUM(BE118:BE151)),  2)</f>
        <v>0</v>
      </c>
      <c r="G33" s="35"/>
      <c r="H33" s="35"/>
      <c r="I33" s="132">
        <v>0.21</v>
      </c>
      <c r="J33" s="131">
        <f>ROUND(((SUM(BE118:BE151))*I33),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ROUND((SUM(BF118:BF151)),  2)</f>
        <v>0</v>
      </c>
      <c r="G34" s="35"/>
      <c r="H34" s="35"/>
      <c r="I34" s="132">
        <v>0.15</v>
      </c>
      <c r="J34" s="131">
        <f>ROUND(((SUM(BF118:BF151))*I34),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ROUND((SUM(BG118:BG151)),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ROUND((SUM(BH118:BH151)),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ROUND((SUM(BI118:BI151)),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SLP - Slaboproud</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J118</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135</v>
      </c>
      <c r="E97" s="165"/>
      <c r="F97" s="165"/>
      <c r="G97" s="165"/>
      <c r="H97" s="165"/>
      <c r="I97" s="166"/>
      <c r="J97" s="167">
        <f>J119</f>
        <v>0</v>
      </c>
      <c r="K97" s="163"/>
      <c r="L97" s="168"/>
    </row>
    <row r="98" spans="1:31" s="10" customFormat="1" ht="19.899999999999999" customHeight="1">
      <c r="B98" s="169"/>
      <c r="C98" s="170"/>
      <c r="D98" s="171" t="s">
        <v>2514</v>
      </c>
      <c r="E98" s="172"/>
      <c r="F98" s="172"/>
      <c r="G98" s="172"/>
      <c r="H98" s="172"/>
      <c r="I98" s="173"/>
      <c r="J98" s="174">
        <f>J120</f>
        <v>0</v>
      </c>
      <c r="K98" s="170"/>
      <c r="L98" s="175"/>
    </row>
    <row r="99" spans="1:31" s="2" customFormat="1" ht="21.75" customHeight="1">
      <c r="A99" s="35"/>
      <c r="B99" s="36"/>
      <c r="C99" s="37"/>
      <c r="D99" s="37"/>
      <c r="E99" s="37"/>
      <c r="F99" s="37"/>
      <c r="G99" s="37"/>
      <c r="H99" s="37"/>
      <c r="I99" s="116"/>
      <c r="J99" s="37"/>
      <c r="K99" s="37"/>
      <c r="L99" s="52"/>
      <c r="S99" s="35"/>
      <c r="T99" s="35"/>
      <c r="U99" s="35"/>
      <c r="V99" s="35"/>
      <c r="W99" s="35"/>
      <c r="X99" s="35"/>
      <c r="Y99" s="35"/>
      <c r="Z99" s="35"/>
      <c r="AA99" s="35"/>
      <c r="AB99" s="35"/>
      <c r="AC99" s="35"/>
      <c r="AD99" s="35"/>
      <c r="AE99" s="35"/>
    </row>
    <row r="100" spans="1:31" s="2" customFormat="1" ht="6.95" customHeight="1">
      <c r="A100" s="35"/>
      <c r="B100" s="55"/>
      <c r="C100" s="56"/>
      <c r="D100" s="56"/>
      <c r="E100" s="56"/>
      <c r="F100" s="56"/>
      <c r="G100" s="56"/>
      <c r="H100" s="56"/>
      <c r="I100" s="153"/>
      <c r="J100" s="56"/>
      <c r="K100" s="56"/>
      <c r="L100" s="52"/>
      <c r="S100" s="35"/>
      <c r="T100" s="35"/>
      <c r="U100" s="35"/>
      <c r="V100" s="35"/>
      <c r="W100" s="35"/>
      <c r="X100" s="35"/>
      <c r="Y100" s="35"/>
      <c r="Z100" s="35"/>
      <c r="AA100" s="35"/>
      <c r="AB100" s="35"/>
      <c r="AC100" s="35"/>
      <c r="AD100" s="35"/>
      <c r="AE100" s="35"/>
    </row>
    <row r="104" spans="1:31" s="2" customFormat="1" ht="6.95" customHeight="1">
      <c r="A104" s="35"/>
      <c r="B104" s="57"/>
      <c r="C104" s="58"/>
      <c r="D104" s="58"/>
      <c r="E104" s="58"/>
      <c r="F104" s="58"/>
      <c r="G104" s="58"/>
      <c r="H104" s="58"/>
      <c r="I104" s="156"/>
      <c r="J104" s="58"/>
      <c r="K104" s="58"/>
      <c r="L104" s="52"/>
      <c r="S104" s="35"/>
      <c r="T104" s="35"/>
      <c r="U104" s="35"/>
      <c r="V104" s="35"/>
      <c r="W104" s="35"/>
      <c r="X104" s="35"/>
      <c r="Y104" s="35"/>
      <c r="Z104" s="35"/>
      <c r="AA104" s="35"/>
      <c r="AB104" s="35"/>
      <c r="AC104" s="35"/>
      <c r="AD104" s="35"/>
      <c r="AE104" s="35"/>
    </row>
    <row r="105" spans="1:31" s="2" customFormat="1" ht="24.95" customHeight="1">
      <c r="A105" s="35"/>
      <c r="B105" s="36"/>
      <c r="C105" s="24" t="s">
        <v>149</v>
      </c>
      <c r="D105" s="37"/>
      <c r="E105" s="37"/>
      <c r="F105" s="37"/>
      <c r="G105" s="37"/>
      <c r="H105" s="37"/>
      <c r="I105" s="116"/>
      <c r="J105" s="37"/>
      <c r="K105" s="37"/>
      <c r="L105" s="52"/>
      <c r="S105" s="35"/>
      <c r="T105" s="35"/>
      <c r="U105" s="35"/>
      <c r="V105" s="35"/>
      <c r="W105" s="35"/>
      <c r="X105" s="35"/>
      <c r="Y105" s="35"/>
      <c r="Z105" s="35"/>
      <c r="AA105" s="35"/>
      <c r="AB105" s="35"/>
      <c r="AC105" s="35"/>
      <c r="AD105" s="35"/>
      <c r="AE105" s="35"/>
    </row>
    <row r="106" spans="1:31" s="2" customFormat="1" ht="6.95" customHeight="1">
      <c r="A106" s="35"/>
      <c r="B106" s="36"/>
      <c r="C106" s="37"/>
      <c r="D106" s="37"/>
      <c r="E106" s="37"/>
      <c r="F106" s="37"/>
      <c r="G106" s="37"/>
      <c r="H106" s="37"/>
      <c r="I106" s="116"/>
      <c r="J106" s="37"/>
      <c r="K106" s="37"/>
      <c r="L106" s="52"/>
      <c r="S106" s="35"/>
      <c r="T106" s="35"/>
      <c r="U106" s="35"/>
      <c r="V106" s="35"/>
      <c r="W106" s="35"/>
      <c r="X106" s="35"/>
      <c r="Y106" s="35"/>
      <c r="Z106" s="35"/>
      <c r="AA106" s="35"/>
      <c r="AB106" s="35"/>
      <c r="AC106" s="35"/>
      <c r="AD106" s="35"/>
      <c r="AE106" s="35"/>
    </row>
    <row r="107" spans="1:31" s="2" customFormat="1" ht="12" customHeight="1">
      <c r="A107" s="35"/>
      <c r="B107" s="36"/>
      <c r="C107" s="30" t="s">
        <v>16</v>
      </c>
      <c r="D107" s="37"/>
      <c r="E107" s="37"/>
      <c r="F107" s="37"/>
      <c r="G107" s="37"/>
      <c r="H107" s="37"/>
      <c r="I107" s="116"/>
      <c r="J107" s="37"/>
      <c r="K107" s="37"/>
      <c r="L107" s="52"/>
      <c r="S107" s="35"/>
      <c r="T107" s="35"/>
      <c r="U107" s="35"/>
      <c r="V107" s="35"/>
      <c r="W107" s="35"/>
      <c r="X107" s="35"/>
      <c r="Y107" s="35"/>
      <c r="Z107" s="35"/>
      <c r="AA107" s="35"/>
      <c r="AB107" s="35"/>
      <c r="AC107" s="35"/>
      <c r="AD107" s="35"/>
      <c r="AE107" s="35"/>
    </row>
    <row r="108" spans="1:31" s="2" customFormat="1" ht="25.5" customHeight="1">
      <c r="A108" s="35"/>
      <c r="B108" s="36"/>
      <c r="C108" s="37"/>
      <c r="D108" s="37"/>
      <c r="E108" s="338" t="str">
        <f>E7</f>
        <v>Výstavba veř.soc. zařízení nap.č.st. 856/7 vč. přípojek na p.p.č. 5327/1 a 1538/3, Klínovec, k.ú. Jáchymov</v>
      </c>
      <c r="F108" s="339"/>
      <c r="G108" s="339"/>
      <c r="H108" s="339"/>
      <c r="I108" s="116"/>
      <c r="J108" s="37"/>
      <c r="K108" s="37"/>
      <c r="L108" s="52"/>
      <c r="S108" s="35"/>
      <c r="T108" s="35"/>
      <c r="U108" s="35"/>
      <c r="V108" s="35"/>
      <c r="W108" s="35"/>
      <c r="X108" s="35"/>
      <c r="Y108" s="35"/>
      <c r="Z108" s="35"/>
      <c r="AA108" s="35"/>
      <c r="AB108" s="35"/>
      <c r="AC108" s="35"/>
      <c r="AD108" s="35"/>
      <c r="AE108" s="35"/>
    </row>
    <row r="109" spans="1:31" s="2" customFormat="1" ht="12" customHeight="1">
      <c r="A109" s="35"/>
      <c r="B109" s="36"/>
      <c r="C109" s="30" t="s">
        <v>120</v>
      </c>
      <c r="D109" s="37"/>
      <c r="E109" s="37"/>
      <c r="F109" s="37"/>
      <c r="G109" s="37"/>
      <c r="H109" s="37"/>
      <c r="I109" s="116"/>
      <c r="J109" s="37"/>
      <c r="K109" s="37"/>
      <c r="L109" s="52"/>
      <c r="S109" s="35"/>
      <c r="T109" s="35"/>
      <c r="U109" s="35"/>
      <c r="V109" s="35"/>
      <c r="W109" s="35"/>
      <c r="X109" s="35"/>
      <c r="Y109" s="35"/>
      <c r="Z109" s="35"/>
      <c r="AA109" s="35"/>
      <c r="AB109" s="35"/>
      <c r="AC109" s="35"/>
      <c r="AD109" s="35"/>
      <c r="AE109" s="35"/>
    </row>
    <row r="110" spans="1:31" s="2" customFormat="1" ht="16.5" customHeight="1">
      <c r="A110" s="35"/>
      <c r="B110" s="36"/>
      <c r="C110" s="37"/>
      <c r="D110" s="37"/>
      <c r="E110" s="310" t="str">
        <f>E9</f>
        <v>SLP - Slaboproud</v>
      </c>
      <c r="F110" s="340"/>
      <c r="G110" s="340"/>
      <c r="H110" s="340"/>
      <c r="I110" s="116"/>
      <c r="J110" s="37"/>
      <c r="K110" s="37"/>
      <c r="L110" s="52"/>
      <c r="S110" s="35"/>
      <c r="T110" s="35"/>
      <c r="U110" s="35"/>
      <c r="V110" s="35"/>
      <c r="W110" s="35"/>
      <c r="X110" s="35"/>
      <c r="Y110" s="35"/>
      <c r="Z110" s="35"/>
      <c r="AA110" s="35"/>
      <c r="AB110" s="35"/>
      <c r="AC110" s="35"/>
      <c r="AD110" s="35"/>
      <c r="AE110" s="35"/>
    </row>
    <row r="111" spans="1:31" s="2" customFormat="1" ht="6.95" customHeight="1">
      <c r="A111" s="35"/>
      <c r="B111" s="36"/>
      <c r="C111" s="37"/>
      <c r="D111" s="37"/>
      <c r="E111" s="37"/>
      <c r="F111" s="37"/>
      <c r="G111" s="37"/>
      <c r="H111" s="37"/>
      <c r="I111" s="116"/>
      <c r="J111" s="37"/>
      <c r="K111" s="37"/>
      <c r="L111" s="52"/>
      <c r="S111" s="35"/>
      <c r="T111" s="35"/>
      <c r="U111" s="35"/>
      <c r="V111" s="35"/>
      <c r="W111" s="35"/>
      <c r="X111" s="35"/>
      <c r="Y111" s="35"/>
      <c r="Z111" s="35"/>
      <c r="AA111" s="35"/>
      <c r="AB111" s="35"/>
      <c r="AC111" s="35"/>
      <c r="AD111" s="35"/>
      <c r="AE111" s="35"/>
    </row>
    <row r="112" spans="1:31" s="2" customFormat="1" ht="12" customHeight="1">
      <c r="A112" s="35"/>
      <c r="B112" s="36"/>
      <c r="C112" s="30" t="s">
        <v>20</v>
      </c>
      <c r="D112" s="37"/>
      <c r="E112" s="37"/>
      <c r="F112" s="28" t="str">
        <f>F12</f>
        <v>Klínovec</v>
      </c>
      <c r="G112" s="37"/>
      <c r="H112" s="37"/>
      <c r="I112" s="118" t="s">
        <v>22</v>
      </c>
      <c r="J112" s="67" t="str">
        <f>IF(J12="","",J12)</f>
        <v>25. 11. 2019</v>
      </c>
      <c r="K112" s="37"/>
      <c r="L112" s="52"/>
      <c r="S112" s="35"/>
      <c r="T112" s="35"/>
      <c r="U112" s="35"/>
      <c r="V112" s="35"/>
      <c r="W112" s="35"/>
      <c r="X112" s="35"/>
      <c r="Y112" s="35"/>
      <c r="Z112" s="35"/>
      <c r="AA112" s="35"/>
      <c r="AB112" s="35"/>
      <c r="AC112" s="35"/>
      <c r="AD112" s="35"/>
      <c r="AE112" s="35"/>
    </row>
    <row r="113" spans="1:65" s="2" customFormat="1" ht="6.95" customHeight="1">
      <c r="A113" s="35"/>
      <c r="B113" s="36"/>
      <c r="C113" s="37"/>
      <c r="D113" s="37"/>
      <c r="E113" s="37"/>
      <c r="F113" s="37"/>
      <c r="G113" s="37"/>
      <c r="H113" s="37"/>
      <c r="I113" s="116"/>
      <c r="J113" s="37"/>
      <c r="K113" s="37"/>
      <c r="L113" s="52"/>
      <c r="S113" s="35"/>
      <c r="T113" s="35"/>
      <c r="U113" s="35"/>
      <c r="V113" s="35"/>
      <c r="W113" s="35"/>
      <c r="X113" s="35"/>
      <c r="Y113" s="35"/>
      <c r="Z113" s="35"/>
      <c r="AA113" s="35"/>
      <c r="AB113" s="35"/>
      <c r="AC113" s="35"/>
      <c r="AD113" s="35"/>
      <c r="AE113" s="35"/>
    </row>
    <row r="114" spans="1:65" s="2" customFormat="1" ht="27.95" customHeight="1">
      <c r="A114" s="35"/>
      <c r="B114" s="36"/>
      <c r="C114" s="30" t="s">
        <v>24</v>
      </c>
      <c r="D114" s="37"/>
      <c r="E114" s="37"/>
      <c r="F114" s="28" t="str">
        <f>E15</f>
        <v>Město Boží Dar</v>
      </c>
      <c r="G114" s="37"/>
      <c r="H114" s="37"/>
      <c r="I114" s="118" t="s">
        <v>30</v>
      </c>
      <c r="J114" s="33" t="str">
        <f>E21</f>
        <v>Jurica a.s. - Ateliér Sokolov</v>
      </c>
      <c r="K114" s="37"/>
      <c r="L114" s="52"/>
      <c r="S114" s="35"/>
      <c r="T114" s="35"/>
      <c r="U114" s="35"/>
      <c r="V114" s="35"/>
      <c r="W114" s="35"/>
      <c r="X114" s="35"/>
      <c r="Y114" s="35"/>
      <c r="Z114" s="35"/>
      <c r="AA114" s="35"/>
      <c r="AB114" s="35"/>
      <c r="AC114" s="35"/>
      <c r="AD114" s="35"/>
      <c r="AE114" s="35"/>
    </row>
    <row r="115" spans="1:65" s="2" customFormat="1" ht="15.2" customHeight="1">
      <c r="A115" s="35"/>
      <c r="B115" s="36"/>
      <c r="C115" s="30" t="s">
        <v>28</v>
      </c>
      <c r="D115" s="37"/>
      <c r="E115" s="37"/>
      <c r="F115" s="28" t="str">
        <f>IF(E18="","",E18)</f>
        <v>Vyplň údaj</v>
      </c>
      <c r="G115" s="37"/>
      <c r="H115" s="37"/>
      <c r="I115" s="118" t="s">
        <v>34</v>
      </c>
      <c r="J115" s="33" t="str">
        <f>E24</f>
        <v>Eva Marková</v>
      </c>
      <c r="K115" s="37"/>
      <c r="L115" s="52"/>
      <c r="S115" s="35"/>
      <c r="T115" s="35"/>
      <c r="U115" s="35"/>
      <c r="V115" s="35"/>
      <c r="W115" s="35"/>
      <c r="X115" s="35"/>
      <c r="Y115" s="35"/>
      <c r="Z115" s="35"/>
      <c r="AA115" s="35"/>
      <c r="AB115" s="35"/>
      <c r="AC115" s="35"/>
      <c r="AD115" s="35"/>
      <c r="AE115" s="35"/>
    </row>
    <row r="116" spans="1:65" s="2" customFormat="1" ht="10.35" customHeight="1">
      <c r="A116" s="35"/>
      <c r="B116" s="36"/>
      <c r="C116" s="37"/>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11" customFormat="1" ht="29.25" customHeight="1">
      <c r="A117" s="176"/>
      <c r="B117" s="177"/>
      <c r="C117" s="178" t="s">
        <v>150</v>
      </c>
      <c r="D117" s="179" t="s">
        <v>63</v>
      </c>
      <c r="E117" s="179" t="s">
        <v>59</v>
      </c>
      <c r="F117" s="179" t="s">
        <v>60</v>
      </c>
      <c r="G117" s="179" t="s">
        <v>151</v>
      </c>
      <c r="H117" s="179" t="s">
        <v>152</v>
      </c>
      <c r="I117" s="180" t="s">
        <v>153</v>
      </c>
      <c r="J117" s="179" t="s">
        <v>124</v>
      </c>
      <c r="K117" s="181" t="s">
        <v>154</v>
      </c>
      <c r="L117" s="182"/>
      <c r="M117" s="76" t="s">
        <v>1</v>
      </c>
      <c r="N117" s="77" t="s">
        <v>42</v>
      </c>
      <c r="O117" s="77" t="s">
        <v>155</v>
      </c>
      <c r="P117" s="77" t="s">
        <v>156</v>
      </c>
      <c r="Q117" s="77" t="s">
        <v>157</v>
      </c>
      <c r="R117" s="77" t="s">
        <v>158</v>
      </c>
      <c r="S117" s="77" t="s">
        <v>159</v>
      </c>
      <c r="T117" s="78" t="s">
        <v>160</v>
      </c>
      <c r="U117" s="176"/>
      <c r="V117" s="176"/>
      <c r="W117" s="176"/>
      <c r="X117" s="176"/>
      <c r="Y117" s="176"/>
      <c r="Z117" s="176"/>
      <c r="AA117" s="176"/>
      <c r="AB117" s="176"/>
      <c r="AC117" s="176"/>
      <c r="AD117" s="176"/>
      <c r="AE117" s="176"/>
    </row>
    <row r="118" spans="1:65" s="2" customFormat="1" ht="22.9" customHeight="1">
      <c r="A118" s="35"/>
      <c r="B118" s="36"/>
      <c r="C118" s="83" t="s">
        <v>161</v>
      </c>
      <c r="D118" s="37"/>
      <c r="E118" s="37"/>
      <c r="F118" s="37"/>
      <c r="G118" s="37"/>
      <c r="H118" s="37"/>
      <c r="I118" s="116"/>
      <c r="J118" s="183">
        <f>BK118</f>
        <v>0</v>
      </c>
      <c r="K118" s="37"/>
      <c r="L118" s="40"/>
      <c r="M118" s="79"/>
      <c r="N118" s="184"/>
      <c r="O118" s="80"/>
      <c r="P118" s="185">
        <f>P119</f>
        <v>0</v>
      </c>
      <c r="Q118" s="80"/>
      <c r="R118" s="185">
        <f>R119</f>
        <v>6.6800000000000002E-3</v>
      </c>
      <c r="S118" s="80"/>
      <c r="T118" s="186">
        <f>T119</f>
        <v>0</v>
      </c>
      <c r="U118" s="35"/>
      <c r="V118" s="35"/>
      <c r="W118" s="35"/>
      <c r="X118" s="35"/>
      <c r="Y118" s="35"/>
      <c r="Z118" s="35"/>
      <c r="AA118" s="35"/>
      <c r="AB118" s="35"/>
      <c r="AC118" s="35"/>
      <c r="AD118" s="35"/>
      <c r="AE118" s="35"/>
      <c r="AT118" s="18" t="s">
        <v>77</v>
      </c>
      <c r="AU118" s="18" t="s">
        <v>126</v>
      </c>
      <c r="BK118" s="187">
        <f>BK119</f>
        <v>0</v>
      </c>
    </row>
    <row r="119" spans="1:65" s="12" customFormat="1" ht="25.9" customHeight="1">
      <c r="B119" s="188"/>
      <c r="C119" s="189"/>
      <c r="D119" s="190" t="s">
        <v>77</v>
      </c>
      <c r="E119" s="191" t="s">
        <v>643</v>
      </c>
      <c r="F119" s="191" t="s">
        <v>644</v>
      </c>
      <c r="G119" s="189"/>
      <c r="H119" s="189"/>
      <c r="I119" s="192"/>
      <c r="J119" s="193">
        <f>BK119</f>
        <v>0</v>
      </c>
      <c r="K119" s="189"/>
      <c r="L119" s="194"/>
      <c r="M119" s="195"/>
      <c r="N119" s="196"/>
      <c r="O119" s="196"/>
      <c r="P119" s="197">
        <f>P120</f>
        <v>0</v>
      </c>
      <c r="Q119" s="196"/>
      <c r="R119" s="197">
        <f>R120</f>
        <v>6.6800000000000002E-3</v>
      </c>
      <c r="S119" s="196"/>
      <c r="T119" s="198">
        <f>T120</f>
        <v>0</v>
      </c>
      <c r="AR119" s="199" t="s">
        <v>88</v>
      </c>
      <c r="AT119" s="200" t="s">
        <v>77</v>
      </c>
      <c r="AU119" s="200" t="s">
        <v>78</v>
      </c>
      <c r="AY119" s="199" t="s">
        <v>164</v>
      </c>
      <c r="BK119" s="201">
        <f>BK120</f>
        <v>0</v>
      </c>
    </row>
    <row r="120" spans="1:65" s="12" customFormat="1" ht="22.9" customHeight="1">
      <c r="B120" s="188"/>
      <c r="C120" s="189"/>
      <c r="D120" s="190" t="s">
        <v>77</v>
      </c>
      <c r="E120" s="202" t="s">
        <v>2515</v>
      </c>
      <c r="F120" s="202" t="s">
        <v>2516</v>
      </c>
      <c r="G120" s="189"/>
      <c r="H120" s="189"/>
      <c r="I120" s="192"/>
      <c r="J120" s="203">
        <f>BK120</f>
        <v>0</v>
      </c>
      <c r="K120" s="189"/>
      <c r="L120" s="194"/>
      <c r="M120" s="195"/>
      <c r="N120" s="196"/>
      <c r="O120" s="196"/>
      <c r="P120" s="197">
        <f>SUM(P121:P151)</f>
        <v>0</v>
      </c>
      <c r="Q120" s="196"/>
      <c r="R120" s="197">
        <f>SUM(R121:R151)</f>
        <v>6.6800000000000002E-3</v>
      </c>
      <c r="S120" s="196"/>
      <c r="T120" s="198">
        <f>SUM(T121:T151)</f>
        <v>0</v>
      </c>
      <c r="AR120" s="199" t="s">
        <v>88</v>
      </c>
      <c r="AT120" s="200" t="s">
        <v>77</v>
      </c>
      <c r="AU120" s="200" t="s">
        <v>86</v>
      </c>
      <c r="AY120" s="199" t="s">
        <v>164</v>
      </c>
      <c r="BK120" s="201">
        <f>SUM(BK121:BK151)</f>
        <v>0</v>
      </c>
    </row>
    <row r="121" spans="1:65" s="2" customFormat="1" ht="24" customHeight="1">
      <c r="A121" s="35"/>
      <c r="B121" s="36"/>
      <c r="C121" s="204" t="s">
        <v>86</v>
      </c>
      <c r="D121" s="204" t="s">
        <v>166</v>
      </c>
      <c r="E121" s="205" t="s">
        <v>2517</v>
      </c>
      <c r="F121" s="206" t="s">
        <v>2518</v>
      </c>
      <c r="G121" s="207" t="s">
        <v>262</v>
      </c>
      <c r="H121" s="208">
        <v>50</v>
      </c>
      <c r="I121" s="209"/>
      <c r="J121" s="210">
        <f>ROUND(I121*H121,2)</f>
        <v>0</v>
      </c>
      <c r="K121" s="206" t="s">
        <v>170</v>
      </c>
      <c r="L121" s="40"/>
      <c r="M121" s="211" t="s">
        <v>1</v>
      </c>
      <c r="N121" s="212" t="s">
        <v>43</v>
      </c>
      <c r="O121" s="72"/>
      <c r="P121" s="213">
        <f>O121*H121</f>
        <v>0</v>
      </c>
      <c r="Q121" s="213">
        <v>0</v>
      </c>
      <c r="R121" s="213">
        <f>Q121*H121</f>
        <v>0</v>
      </c>
      <c r="S121" s="213">
        <v>0</v>
      </c>
      <c r="T121" s="214">
        <f>S121*H121</f>
        <v>0</v>
      </c>
      <c r="U121" s="35"/>
      <c r="V121" s="35"/>
      <c r="W121" s="35"/>
      <c r="X121" s="35"/>
      <c r="Y121" s="35"/>
      <c r="Z121" s="35"/>
      <c r="AA121" s="35"/>
      <c r="AB121" s="35"/>
      <c r="AC121" s="35"/>
      <c r="AD121" s="35"/>
      <c r="AE121" s="35"/>
      <c r="AR121" s="215" t="s">
        <v>269</v>
      </c>
      <c r="AT121" s="215" t="s">
        <v>166</v>
      </c>
      <c r="AU121" s="215" t="s">
        <v>88</v>
      </c>
      <c r="AY121" s="18" t="s">
        <v>164</v>
      </c>
      <c r="BE121" s="216">
        <f>IF(N121="základní",J121,0)</f>
        <v>0</v>
      </c>
      <c r="BF121" s="216">
        <f>IF(N121="snížená",J121,0)</f>
        <v>0</v>
      </c>
      <c r="BG121" s="216">
        <f>IF(N121="zákl. přenesená",J121,0)</f>
        <v>0</v>
      </c>
      <c r="BH121" s="216">
        <f>IF(N121="sníž. přenesená",J121,0)</f>
        <v>0</v>
      </c>
      <c r="BI121" s="216">
        <f>IF(N121="nulová",J121,0)</f>
        <v>0</v>
      </c>
      <c r="BJ121" s="18" t="s">
        <v>86</v>
      </c>
      <c r="BK121" s="216">
        <f>ROUND(I121*H121,2)</f>
        <v>0</v>
      </c>
      <c r="BL121" s="18" t="s">
        <v>269</v>
      </c>
      <c r="BM121" s="215" t="s">
        <v>2519</v>
      </c>
    </row>
    <row r="122" spans="1:65" s="13" customFormat="1" ht="11.25">
      <c r="B122" s="221"/>
      <c r="C122" s="222"/>
      <c r="D122" s="217" t="s">
        <v>175</v>
      </c>
      <c r="E122" s="223" t="s">
        <v>1</v>
      </c>
      <c r="F122" s="224" t="s">
        <v>294</v>
      </c>
      <c r="G122" s="222"/>
      <c r="H122" s="225">
        <v>20</v>
      </c>
      <c r="I122" s="226"/>
      <c r="J122" s="222"/>
      <c r="K122" s="222"/>
      <c r="L122" s="227"/>
      <c r="M122" s="228"/>
      <c r="N122" s="229"/>
      <c r="O122" s="229"/>
      <c r="P122" s="229"/>
      <c r="Q122" s="229"/>
      <c r="R122" s="229"/>
      <c r="S122" s="229"/>
      <c r="T122" s="230"/>
      <c r="AT122" s="231" t="s">
        <v>175</v>
      </c>
      <c r="AU122" s="231" t="s">
        <v>88</v>
      </c>
      <c r="AV122" s="13" t="s">
        <v>88</v>
      </c>
      <c r="AW122" s="13" t="s">
        <v>33</v>
      </c>
      <c r="AX122" s="13" t="s">
        <v>78</v>
      </c>
      <c r="AY122" s="231" t="s">
        <v>164</v>
      </c>
    </row>
    <row r="123" spans="1:65" s="14" customFormat="1" ht="11.25">
      <c r="B123" s="232"/>
      <c r="C123" s="233"/>
      <c r="D123" s="217" t="s">
        <v>175</v>
      </c>
      <c r="E123" s="234" t="s">
        <v>1</v>
      </c>
      <c r="F123" s="235" t="s">
        <v>2520</v>
      </c>
      <c r="G123" s="233"/>
      <c r="H123" s="234" t="s">
        <v>1</v>
      </c>
      <c r="I123" s="236"/>
      <c r="J123" s="233"/>
      <c r="K123" s="233"/>
      <c r="L123" s="237"/>
      <c r="M123" s="238"/>
      <c r="N123" s="239"/>
      <c r="O123" s="239"/>
      <c r="P123" s="239"/>
      <c r="Q123" s="239"/>
      <c r="R123" s="239"/>
      <c r="S123" s="239"/>
      <c r="T123" s="240"/>
      <c r="AT123" s="241" t="s">
        <v>175</v>
      </c>
      <c r="AU123" s="241" t="s">
        <v>88</v>
      </c>
      <c r="AV123" s="14" t="s">
        <v>86</v>
      </c>
      <c r="AW123" s="14" t="s">
        <v>33</v>
      </c>
      <c r="AX123" s="14" t="s">
        <v>78</v>
      </c>
      <c r="AY123" s="241" t="s">
        <v>164</v>
      </c>
    </row>
    <row r="124" spans="1:65" s="13" customFormat="1" ht="11.25">
      <c r="B124" s="221"/>
      <c r="C124" s="222"/>
      <c r="D124" s="217" t="s">
        <v>175</v>
      </c>
      <c r="E124" s="223" t="s">
        <v>1</v>
      </c>
      <c r="F124" s="224" t="s">
        <v>363</v>
      </c>
      <c r="G124" s="222"/>
      <c r="H124" s="225">
        <v>30</v>
      </c>
      <c r="I124" s="226"/>
      <c r="J124" s="222"/>
      <c r="K124" s="222"/>
      <c r="L124" s="227"/>
      <c r="M124" s="228"/>
      <c r="N124" s="229"/>
      <c r="O124" s="229"/>
      <c r="P124" s="229"/>
      <c r="Q124" s="229"/>
      <c r="R124" s="229"/>
      <c r="S124" s="229"/>
      <c r="T124" s="230"/>
      <c r="AT124" s="231" t="s">
        <v>175</v>
      </c>
      <c r="AU124" s="231" t="s">
        <v>88</v>
      </c>
      <c r="AV124" s="13" t="s">
        <v>88</v>
      </c>
      <c r="AW124" s="13" t="s">
        <v>33</v>
      </c>
      <c r="AX124" s="13" t="s">
        <v>78</v>
      </c>
      <c r="AY124" s="231" t="s">
        <v>164</v>
      </c>
    </row>
    <row r="125" spans="1:65" s="15" customFormat="1" ht="11.25">
      <c r="B125" s="242"/>
      <c r="C125" s="243"/>
      <c r="D125" s="217" t="s">
        <v>175</v>
      </c>
      <c r="E125" s="244" t="s">
        <v>1</v>
      </c>
      <c r="F125" s="245" t="s">
        <v>207</v>
      </c>
      <c r="G125" s="243"/>
      <c r="H125" s="246">
        <v>50</v>
      </c>
      <c r="I125" s="247"/>
      <c r="J125" s="243"/>
      <c r="K125" s="243"/>
      <c r="L125" s="248"/>
      <c r="M125" s="249"/>
      <c r="N125" s="250"/>
      <c r="O125" s="250"/>
      <c r="P125" s="250"/>
      <c r="Q125" s="250"/>
      <c r="R125" s="250"/>
      <c r="S125" s="250"/>
      <c r="T125" s="251"/>
      <c r="AT125" s="252" t="s">
        <v>175</v>
      </c>
      <c r="AU125" s="252" t="s">
        <v>88</v>
      </c>
      <c r="AV125" s="15" t="s">
        <v>171</v>
      </c>
      <c r="AW125" s="15" t="s">
        <v>33</v>
      </c>
      <c r="AX125" s="15" t="s">
        <v>86</v>
      </c>
      <c r="AY125" s="252" t="s">
        <v>164</v>
      </c>
    </row>
    <row r="126" spans="1:65" s="2" customFormat="1" ht="24" customHeight="1">
      <c r="A126" s="35"/>
      <c r="B126" s="36"/>
      <c r="C126" s="265" t="s">
        <v>88</v>
      </c>
      <c r="D126" s="265" t="s">
        <v>420</v>
      </c>
      <c r="E126" s="266" t="s">
        <v>2521</v>
      </c>
      <c r="F126" s="267" t="s">
        <v>2522</v>
      </c>
      <c r="G126" s="268" t="s">
        <v>262</v>
      </c>
      <c r="H126" s="269">
        <v>52.5</v>
      </c>
      <c r="I126" s="270"/>
      <c r="J126" s="271">
        <f>ROUND(I126*H126,2)</f>
        <v>0</v>
      </c>
      <c r="K126" s="267" t="s">
        <v>170</v>
      </c>
      <c r="L126" s="272"/>
      <c r="M126" s="273" t="s">
        <v>1</v>
      </c>
      <c r="N126" s="274" t="s">
        <v>43</v>
      </c>
      <c r="O126" s="72"/>
      <c r="P126" s="213">
        <f>O126*H126</f>
        <v>0</v>
      </c>
      <c r="Q126" s="213">
        <v>6.0000000000000002E-5</v>
      </c>
      <c r="R126" s="213">
        <f>Q126*H126</f>
        <v>3.15E-3</v>
      </c>
      <c r="S126" s="213">
        <v>0</v>
      </c>
      <c r="T126" s="214">
        <f>S126*H126</f>
        <v>0</v>
      </c>
      <c r="U126" s="35"/>
      <c r="V126" s="35"/>
      <c r="W126" s="35"/>
      <c r="X126" s="35"/>
      <c r="Y126" s="35"/>
      <c r="Z126" s="35"/>
      <c r="AA126" s="35"/>
      <c r="AB126" s="35"/>
      <c r="AC126" s="35"/>
      <c r="AD126" s="35"/>
      <c r="AE126" s="35"/>
      <c r="AR126" s="215" t="s">
        <v>381</v>
      </c>
      <c r="AT126" s="215" t="s">
        <v>420</v>
      </c>
      <c r="AU126" s="215" t="s">
        <v>88</v>
      </c>
      <c r="AY126" s="18" t="s">
        <v>164</v>
      </c>
      <c r="BE126" s="216">
        <f>IF(N126="základní",J126,0)</f>
        <v>0</v>
      </c>
      <c r="BF126" s="216">
        <f>IF(N126="snížená",J126,0)</f>
        <v>0</v>
      </c>
      <c r="BG126" s="216">
        <f>IF(N126="zákl. přenesená",J126,0)</f>
        <v>0</v>
      </c>
      <c r="BH126" s="216">
        <f>IF(N126="sníž. přenesená",J126,0)</f>
        <v>0</v>
      </c>
      <c r="BI126" s="216">
        <f>IF(N126="nulová",J126,0)</f>
        <v>0</v>
      </c>
      <c r="BJ126" s="18" t="s">
        <v>86</v>
      </c>
      <c r="BK126" s="216">
        <f>ROUND(I126*H126,2)</f>
        <v>0</v>
      </c>
      <c r="BL126" s="18" t="s">
        <v>269</v>
      </c>
      <c r="BM126" s="215" t="s">
        <v>2523</v>
      </c>
    </row>
    <row r="127" spans="1:65" s="13" customFormat="1" ht="11.25">
      <c r="B127" s="221"/>
      <c r="C127" s="222"/>
      <c r="D127" s="217" t="s">
        <v>175</v>
      </c>
      <c r="E127" s="222"/>
      <c r="F127" s="224" t="s">
        <v>2524</v>
      </c>
      <c r="G127" s="222"/>
      <c r="H127" s="225">
        <v>52.5</v>
      </c>
      <c r="I127" s="226"/>
      <c r="J127" s="222"/>
      <c r="K127" s="222"/>
      <c r="L127" s="227"/>
      <c r="M127" s="228"/>
      <c r="N127" s="229"/>
      <c r="O127" s="229"/>
      <c r="P127" s="229"/>
      <c r="Q127" s="229"/>
      <c r="R127" s="229"/>
      <c r="S127" s="229"/>
      <c r="T127" s="230"/>
      <c r="AT127" s="231" t="s">
        <v>175</v>
      </c>
      <c r="AU127" s="231" t="s">
        <v>88</v>
      </c>
      <c r="AV127" s="13" t="s">
        <v>88</v>
      </c>
      <c r="AW127" s="13" t="s">
        <v>4</v>
      </c>
      <c r="AX127" s="13" t="s">
        <v>86</v>
      </c>
      <c r="AY127" s="231" t="s">
        <v>164</v>
      </c>
    </row>
    <row r="128" spans="1:65" s="2" customFormat="1" ht="36" customHeight="1">
      <c r="A128" s="35"/>
      <c r="B128" s="36"/>
      <c r="C128" s="204" t="s">
        <v>183</v>
      </c>
      <c r="D128" s="204" t="s">
        <v>166</v>
      </c>
      <c r="E128" s="205" t="s">
        <v>2525</v>
      </c>
      <c r="F128" s="206" t="s">
        <v>2526</v>
      </c>
      <c r="G128" s="207" t="s">
        <v>395</v>
      </c>
      <c r="H128" s="208">
        <v>1</v>
      </c>
      <c r="I128" s="209"/>
      <c r="J128" s="210">
        <f>ROUND(I128*H128,2)</f>
        <v>0</v>
      </c>
      <c r="K128" s="206" t="s">
        <v>170</v>
      </c>
      <c r="L128" s="40"/>
      <c r="M128" s="211" t="s">
        <v>1</v>
      </c>
      <c r="N128" s="212" t="s">
        <v>43</v>
      </c>
      <c r="O128" s="72"/>
      <c r="P128" s="213">
        <f>O128*H128</f>
        <v>0</v>
      </c>
      <c r="Q128" s="213">
        <v>0</v>
      </c>
      <c r="R128" s="213">
        <f>Q128*H128</f>
        <v>0</v>
      </c>
      <c r="S128" s="213">
        <v>0</v>
      </c>
      <c r="T128" s="214">
        <f>S128*H128</f>
        <v>0</v>
      </c>
      <c r="U128" s="35"/>
      <c r="V128" s="35"/>
      <c r="W128" s="35"/>
      <c r="X128" s="35"/>
      <c r="Y128" s="35"/>
      <c r="Z128" s="35"/>
      <c r="AA128" s="35"/>
      <c r="AB128" s="35"/>
      <c r="AC128" s="35"/>
      <c r="AD128" s="35"/>
      <c r="AE128" s="35"/>
      <c r="AR128" s="215" t="s">
        <v>269</v>
      </c>
      <c r="AT128" s="215" t="s">
        <v>166</v>
      </c>
      <c r="AU128" s="215" t="s">
        <v>88</v>
      </c>
      <c r="AY128" s="18" t="s">
        <v>164</v>
      </c>
      <c r="BE128" s="216">
        <f>IF(N128="základní",J128,0)</f>
        <v>0</v>
      </c>
      <c r="BF128" s="216">
        <f>IF(N128="snížená",J128,0)</f>
        <v>0</v>
      </c>
      <c r="BG128" s="216">
        <f>IF(N128="zákl. přenesená",J128,0)</f>
        <v>0</v>
      </c>
      <c r="BH128" s="216">
        <f>IF(N128="sníž. přenesená",J128,0)</f>
        <v>0</v>
      </c>
      <c r="BI128" s="216">
        <f>IF(N128="nulová",J128,0)</f>
        <v>0</v>
      </c>
      <c r="BJ128" s="18" t="s">
        <v>86</v>
      </c>
      <c r="BK128" s="216">
        <f>ROUND(I128*H128,2)</f>
        <v>0</v>
      </c>
      <c r="BL128" s="18" t="s">
        <v>269</v>
      </c>
      <c r="BM128" s="215" t="s">
        <v>2527</v>
      </c>
    </row>
    <row r="129" spans="1:65" s="2" customFormat="1" ht="24" customHeight="1">
      <c r="A129" s="35"/>
      <c r="B129" s="36"/>
      <c r="C129" s="265" t="s">
        <v>171</v>
      </c>
      <c r="D129" s="265" t="s">
        <v>420</v>
      </c>
      <c r="E129" s="266" t="s">
        <v>2261</v>
      </c>
      <c r="F129" s="267" t="s">
        <v>2262</v>
      </c>
      <c r="G129" s="268" t="s">
        <v>395</v>
      </c>
      <c r="H129" s="269">
        <v>1</v>
      </c>
      <c r="I129" s="270"/>
      <c r="J129" s="271">
        <f>ROUND(I129*H129,2)</f>
        <v>0</v>
      </c>
      <c r="K129" s="267" t="s">
        <v>170</v>
      </c>
      <c r="L129" s="272"/>
      <c r="M129" s="273" t="s">
        <v>1</v>
      </c>
      <c r="N129" s="274" t="s">
        <v>43</v>
      </c>
      <c r="O129" s="72"/>
      <c r="P129" s="213">
        <f>O129*H129</f>
        <v>0</v>
      </c>
      <c r="Q129" s="213">
        <v>5.0000000000000002E-5</v>
      </c>
      <c r="R129" s="213">
        <f>Q129*H129</f>
        <v>5.0000000000000002E-5</v>
      </c>
      <c r="S129" s="213">
        <v>0</v>
      </c>
      <c r="T129" s="214">
        <f>S129*H129</f>
        <v>0</v>
      </c>
      <c r="U129" s="35"/>
      <c r="V129" s="35"/>
      <c r="W129" s="35"/>
      <c r="X129" s="35"/>
      <c r="Y129" s="35"/>
      <c r="Z129" s="35"/>
      <c r="AA129" s="35"/>
      <c r="AB129" s="35"/>
      <c r="AC129" s="35"/>
      <c r="AD129" s="35"/>
      <c r="AE129" s="35"/>
      <c r="AR129" s="215" t="s">
        <v>381</v>
      </c>
      <c r="AT129" s="215" t="s">
        <v>420</v>
      </c>
      <c r="AU129" s="215" t="s">
        <v>88</v>
      </c>
      <c r="AY129" s="18" t="s">
        <v>164</v>
      </c>
      <c r="BE129" s="216">
        <f>IF(N129="základní",J129,0)</f>
        <v>0</v>
      </c>
      <c r="BF129" s="216">
        <f>IF(N129="snížená",J129,0)</f>
        <v>0</v>
      </c>
      <c r="BG129" s="216">
        <f>IF(N129="zákl. přenesená",J129,0)</f>
        <v>0</v>
      </c>
      <c r="BH129" s="216">
        <f>IF(N129="sníž. přenesená",J129,0)</f>
        <v>0</v>
      </c>
      <c r="BI129" s="216">
        <f>IF(N129="nulová",J129,0)</f>
        <v>0</v>
      </c>
      <c r="BJ129" s="18" t="s">
        <v>86</v>
      </c>
      <c r="BK129" s="216">
        <f>ROUND(I129*H129,2)</f>
        <v>0</v>
      </c>
      <c r="BL129" s="18" t="s">
        <v>269</v>
      </c>
      <c r="BM129" s="215" t="s">
        <v>2528</v>
      </c>
    </row>
    <row r="130" spans="1:65" s="2" customFormat="1" ht="24" customHeight="1">
      <c r="A130" s="35"/>
      <c r="B130" s="36"/>
      <c r="C130" s="204" t="s">
        <v>195</v>
      </c>
      <c r="D130" s="204" t="s">
        <v>166</v>
      </c>
      <c r="E130" s="205" t="s">
        <v>2529</v>
      </c>
      <c r="F130" s="206" t="s">
        <v>2530</v>
      </c>
      <c r="G130" s="207" t="s">
        <v>262</v>
      </c>
      <c r="H130" s="208">
        <v>50</v>
      </c>
      <c r="I130" s="209"/>
      <c r="J130" s="210">
        <f>ROUND(I130*H130,2)</f>
        <v>0</v>
      </c>
      <c r="K130" s="206" t="s">
        <v>170</v>
      </c>
      <c r="L130" s="40"/>
      <c r="M130" s="211" t="s">
        <v>1</v>
      </c>
      <c r="N130" s="212" t="s">
        <v>43</v>
      </c>
      <c r="O130" s="72"/>
      <c r="P130" s="213">
        <f>O130*H130</f>
        <v>0</v>
      </c>
      <c r="Q130" s="213">
        <v>0</v>
      </c>
      <c r="R130" s="213">
        <f>Q130*H130</f>
        <v>0</v>
      </c>
      <c r="S130" s="213">
        <v>0</v>
      </c>
      <c r="T130" s="214">
        <f>S130*H130</f>
        <v>0</v>
      </c>
      <c r="U130" s="35"/>
      <c r="V130" s="35"/>
      <c r="W130" s="35"/>
      <c r="X130" s="35"/>
      <c r="Y130" s="35"/>
      <c r="Z130" s="35"/>
      <c r="AA130" s="35"/>
      <c r="AB130" s="35"/>
      <c r="AC130" s="35"/>
      <c r="AD130" s="35"/>
      <c r="AE130" s="35"/>
      <c r="AR130" s="215" t="s">
        <v>269</v>
      </c>
      <c r="AT130" s="215" t="s">
        <v>166</v>
      </c>
      <c r="AU130" s="215" t="s">
        <v>88</v>
      </c>
      <c r="AY130" s="18" t="s">
        <v>164</v>
      </c>
      <c r="BE130" s="216">
        <f>IF(N130="základní",J130,0)</f>
        <v>0</v>
      </c>
      <c r="BF130" s="216">
        <f>IF(N130="snížená",J130,0)</f>
        <v>0</v>
      </c>
      <c r="BG130" s="216">
        <f>IF(N130="zákl. přenesená",J130,0)</f>
        <v>0</v>
      </c>
      <c r="BH130" s="216">
        <f>IF(N130="sníž. přenesená",J130,0)</f>
        <v>0</v>
      </c>
      <c r="BI130" s="216">
        <f>IF(N130="nulová",J130,0)</f>
        <v>0</v>
      </c>
      <c r="BJ130" s="18" t="s">
        <v>86</v>
      </c>
      <c r="BK130" s="216">
        <f>ROUND(I130*H130,2)</f>
        <v>0</v>
      </c>
      <c r="BL130" s="18" t="s">
        <v>269</v>
      </c>
      <c r="BM130" s="215" t="s">
        <v>2531</v>
      </c>
    </row>
    <row r="131" spans="1:65" s="2" customFormat="1" ht="19.5">
      <c r="A131" s="35"/>
      <c r="B131" s="36"/>
      <c r="C131" s="37"/>
      <c r="D131" s="217" t="s">
        <v>173</v>
      </c>
      <c r="E131" s="37"/>
      <c r="F131" s="218" t="s">
        <v>2532</v>
      </c>
      <c r="G131" s="37"/>
      <c r="H131" s="37"/>
      <c r="I131" s="116"/>
      <c r="J131" s="37"/>
      <c r="K131" s="37"/>
      <c r="L131" s="40"/>
      <c r="M131" s="219"/>
      <c r="N131" s="220"/>
      <c r="O131" s="72"/>
      <c r="P131" s="72"/>
      <c r="Q131" s="72"/>
      <c r="R131" s="72"/>
      <c r="S131" s="72"/>
      <c r="T131" s="73"/>
      <c r="U131" s="35"/>
      <c r="V131" s="35"/>
      <c r="W131" s="35"/>
      <c r="X131" s="35"/>
      <c r="Y131" s="35"/>
      <c r="Z131" s="35"/>
      <c r="AA131" s="35"/>
      <c r="AB131" s="35"/>
      <c r="AC131" s="35"/>
      <c r="AD131" s="35"/>
      <c r="AE131" s="35"/>
      <c r="AT131" s="18" t="s">
        <v>173</v>
      </c>
      <c r="AU131" s="18" t="s">
        <v>88</v>
      </c>
    </row>
    <row r="132" spans="1:65" s="13" customFormat="1" ht="11.25">
      <c r="B132" s="221"/>
      <c r="C132" s="222"/>
      <c r="D132" s="217" t="s">
        <v>175</v>
      </c>
      <c r="E132" s="223" t="s">
        <v>1</v>
      </c>
      <c r="F132" s="224" t="s">
        <v>2533</v>
      </c>
      <c r="G132" s="222"/>
      <c r="H132" s="225">
        <v>20</v>
      </c>
      <c r="I132" s="226"/>
      <c r="J132" s="222"/>
      <c r="K132" s="222"/>
      <c r="L132" s="227"/>
      <c r="M132" s="228"/>
      <c r="N132" s="229"/>
      <c r="O132" s="229"/>
      <c r="P132" s="229"/>
      <c r="Q132" s="229"/>
      <c r="R132" s="229"/>
      <c r="S132" s="229"/>
      <c r="T132" s="230"/>
      <c r="AT132" s="231" t="s">
        <v>175</v>
      </c>
      <c r="AU132" s="231" t="s">
        <v>88</v>
      </c>
      <c r="AV132" s="13" t="s">
        <v>88</v>
      </c>
      <c r="AW132" s="13" t="s">
        <v>33</v>
      </c>
      <c r="AX132" s="13" t="s">
        <v>78</v>
      </c>
      <c r="AY132" s="231" t="s">
        <v>164</v>
      </c>
    </row>
    <row r="133" spans="1:65" s="14" customFormat="1" ht="11.25">
      <c r="B133" s="232"/>
      <c r="C133" s="233"/>
      <c r="D133" s="217" t="s">
        <v>175</v>
      </c>
      <c r="E133" s="234" t="s">
        <v>1</v>
      </c>
      <c r="F133" s="235" t="s">
        <v>2520</v>
      </c>
      <c r="G133" s="233"/>
      <c r="H133" s="234" t="s">
        <v>1</v>
      </c>
      <c r="I133" s="236"/>
      <c r="J133" s="233"/>
      <c r="K133" s="233"/>
      <c r="L133" s="237"/>
      <c r="M133" s="238"/>
      <c r="N133" s="239"/>
      <c r="O133" s="239"/>
      <c r="P133" s="239"/>
      <c r="Q133" s="239"/>
      <c r="R133" s="239"/>
      <c r="S133" s="239"/>
      <c r="T133" s="240"/>
      <c r="AT133" s="241" t="s">
        <v>175</v>
      </c>
      <c r="AU133" s="241" t="s">
        <v>88</v>
      </c>
      <c r="AV133" s="14" t="s">
        <v>86</v>
      </c>
      <c r="AW133" s="14" t="s">
        <v>33</v>
      </c>
      <c r="AX133" s="14" t="s">
        <v>78</v>
      </c>
      <c r="AY133" s="241" t="s">
        <v>164</v>
      </c>
    </row>
    <row r="134" spans="1:65" s="13" customFormat="1" ht="11.25">
      <c r="B134" s="221"/>
      <c r="C134" s="222"/>
      <c r="D134" s="217" t="s">
        <v>175</v>
      </c>
      <c r="E134" s="223" t="s">
        <v>1</v>
      </c>
      <c r="F134" s="224" t="s">
        <v>363</v>
      </c>
      <c r="G134" s="222"/>
      <c r="H134" s="225">
        <v>30</v>
      </c>
      <c r="I134" s="226"/>
      <c r="J134" s="222"/>
      <c r="K134" s="222"/>
      <c r="L134" s="227"/>
      <c r="M134" s="228"/>
      <c r="N134" s="229"/>
      <c r="O134" s="229"/>
      <c r="P134" s="229"/>
      <c r="Q134" s="229"/>
      <c r="R134" s="229"/>
      <c r="S134" s="229"/>
      <c r="T134" s="230"/>
      <c r="AT134" s="231" t="s">
        <v>175</v>
      </c>
      <c r="AU134" s="231" t="s">
        <v>88</v>
      </c>
      <c r="AV134" s="13" t="s">
        <v>88</v>
      </c>
      <c r="AW134" s="13" t="s">
        <v>33</v>
      </c>
      <c r="AX134" s="13" t="s">
        <v>78</v>
      </c>
      <c r="AY134" s="231" t="s">
        <v>164</v>
      </c>
    </row>
    <row r="135" spans="1:65" s="15" customFormat="1" ht="11.25">
      <c r="B135" s="242"/>
      <c r="C135" s="243"/>
      <c r="D135" s="217" t="s">
        <v>175</v>
      </c>
      <c r="E135" s="244" t="s">
        <v>1</v>
      </c>
      <c r="F135" s="245" t="s">
        <v>207</v>
      </c>
      <c r="G135" s="243"/>
      <c r="H135" s="246">
        <v>50</v>
      </c>
      <c r="I135" s="247"/>
      <c r="J135" s="243"/>
      <c r="K135" s="243"/>
      <c r="L135" s="248"/>
      <c r="M135" s="249"/>
      <c r="N135" s="250"/>
      <c r="O135" s="250"/>
      <c r="P135" s="250"/>
      <c r="Q135" s="250"/>
      <c r="R135" s="250"/>
      <c r="S135" s="250"/>
      <c r="T135" s="251"/>
      <c r="AT135" s="252" t="s">
        <v>175</v>
      </c>
      <c r="AU135" s="252" t="s">
        <v>88</v>
      </c>
      <c r="AV135" s="15" t="s">
        <v>171</v>
      </c>
      <c r="AW135" s="15" t="s">
        <v>33</v>
      </c>
      <c r="AX135" s="15" t="s">
        <v>86</v>
      </c>
      <c r="AY135" s="252" t="s">
        <v>164</v>
      </c>
    </row>
    <row r="136" spans="1:65" s="2" customFormat="1" ht="16.5" customHeight="1">
      <c r="A136" s="35"/>
      <c r="B136" s="36"/>
      <c r="C136" s="265" t="s">
        <v>199</v>
      </c>
      <c r="D136" s="265" t="s">
        <v>420</v>
      </c>
      <c r="E136" s="266" t="s">
        <v>2534</v>
      </c>
      <c r="F136" s="267" t="s">
        <v>2535</v>
      </c>
      <c r="G136" s="268" t="s">
        <v>262</v>
      </c>
      <c r="H136" s="269">
        <v>6</v>
      </c>
      <c r="I136" s="270"/>
      <c r="J136" s="271">
        <f>ROUND(I136*H136,2)</f>
        <v>0</v>
      </c>
      <c r="K136" s="267" t="s">
        <v>467</v>
      </c>
      <c r="L136" s="272"/>
      <c r="M136" s="273" t="s">
        <v>1</v>
      </c>
      <c r="N136" s="274" t="s">
        <v>43</v>
      </c>
      <c r="O136" s="72"/>
      <c r="P136" s="213">
        <f>O136*H136</f>
        <v>0</v>
      </c>
      <c r="Q136" s="213">
        <v>0</v>
      </c>
      <c r="R136" s="213">
        <f>Q136*H136</f>
        <v>0</v>
      </c>
      <c r="S136" s="213">
        <v>0</v>
      </c>
      <c r="T136" s="214">
        <f>S136*H136</f>
        <v>0</v>
      </c>
      <c r="U136" s="35"/>
      <c r="V136" s="35"/>
      <c r="W136" s="35"/>
      <c r="X136" s="35"/>
      <c r="Y136" s="35"/>
      <c r="Z136" s="35"/>
      <c r="AA136" s="35"/>
      <c r="AB136" s="35"/>
      <c r="AC136" s="35"/>
      <c r="AD136" s="35"/>
      <c r="AE136" s="35"/>
      <c r="AR136" s="215" t="s">
        <v>381</v>
      </c>
      <c r="AT136" s="215" t="s">
        <v>420</v>
      </c>
      <c r="AU136" s="215" t="s">
        <v>88</v>
      </c>
      <c r="AY136" s="18" t="s">
        <v>164</v>
      </c>
      <c r="BE136" s="216">
        <f>IF(N136="základní",J136,0)</f>
        <v>0</v>
      </c>
      <c r="BF136" s="216">
        <f>IF(N136="snížená",J136,0)</f>
        <v>0</v>
      </c>
      <c r="BG136" s="216">
        <f>IF(N136="zákl. přenesená",J136,0)</f>
        <v>0</v>
      </c>
      <c r="BH136" s="216">
        <f>IF(N136="sníž. přenesená",J136,0)</f>
        <v>0</v>
      </c>
      <c r="BI136" s="216">
        <f>IF(N136="nulová",J136,0)</f>
        <v>0</v>
      </c>
      <c r="BJ136" s="18" t="s">
        <v>86</v>
      </c>
      <c r="BK136" s="216">
        <f>ROUND(I136*H136,2)</f>
        <v>0</v>
      </c>
      <c r="BL136" s="18" t="s">
        <v>269</v>
      </c>
      <c r="BM136" s="215" t="s">
        <v>2536</v>
      </c>
    </row>
    <row r="137" spans="1:65" s="13" customFormat="1" ht="11.25">
      <c r="B137" s="221"/>
      <c r="C137" s="222"/>
      <c r="D137" s="217" t="s">
        <v>175</v>
      </c>
      <c r="E137" s="222"/>
      <c r="F137" s="224" t="s">
        <v>2537</v>
      </c>
      <c r="G137" s="222"/>
      <c r="H137" s="225">
        <v>6</v>
      </c>
      <c r="I137" s="226"/>
      <c r="J137" s="222"/>
      <c r="K137" s="222"/>
      <c r="L137" s="227"/>
      <c r="M137" s="228"/>
      <c r="N137" s="229"/>
      <c r="O137" s="229"/>
      <c r="P137" s="229"/>
      <c r="Q137" s="229"/>
      <c r="R137" s="229"/>
      <c r="S137" s="229"/>
      <c r="T137" s="230"/>
      <c r="AT137" s="231" t="s">
        <v>175</v>
      </c>
      <c r="AU137" s="231" t="s">
        <v>88</v>
      </c>
      <c r="AV137" s="13" t="s">
        <v>88</v>
      </c>
      <c r="AW137" s="13" t="s">
        <v>4</v>
      </c>
      <c r="AX137" s="13" t="s">
        <v>86</v>
      </c>
      <c r="AY137" s="231" t="s">
        <v>164</v>
      </c>
    </row>
    <row r="138" spans="1:65" s="2" customFormat="1" ht="16.5" customHeight="1">
      <c r="A138" s="35"/>
      <c r="B138" s="36"/>
      <c r="C138" s="265" t="s">
        <v>208</v>
      </c>
      <c r="D138" s="265" t="s">
        <v>420</v>
      </c>
      <c r="E138" s="266" t="s">
        <v>2538</v>
      </c>
      <c r="F138" s="267" t="s">
        <v>2539</v>
      </c>
      <c r="G138" s="268" t="s">
        <v>262</v>
      </c>
      <c r="H138" s="269">
        <v>18</v>
      </c>
      <c r="I138" s="270"/>
      <c r="J138" s="271">
        <f>ROUND(I138*H138,2)</f>
        <v>0</v>
      </c>
      <c r="K138" s="267" t="s">
        <v>467</v>
      </c>
      <c r="L138" s="272"/>
      <c r="M138" s="273" t="s">
        <v>1</v>
      </c>
      <c r="N138" s="274" t="s">
        <v>43</v>
      </c>
      <c r="O138" s="72"/>
      <c r="P138" s="213">
        <f>O138*H138</f>
        <v>0</v>
      </c>
      <c r="Q138" s="213">
        <v>6.0000000000000002E-5</v>
      </c>
      <c r="R138" s="213">
        <f>Q138*H138</f>
        <v>1.08E-3</v>
      </c>
      <c r="S138" s="213">
        <v>0</v>
      </c>
      <c r="T138" s="214">
        <f>S138*H138</f>
        <v>0</v>
      </c>
      <c r="U138" s="35"/>
      <c r="V138" s="35"/>
      <c r="W138" s="35"/>
      <c r="X138" s="35"/>
      <c r="Y138" s="35"/>
      <c r="Z138" s="35"/>
      <c r="AA138" s="35"/>
      <c r="AB138" s="35"/>
      <c r="AC138" s="35"/>
      <c r="AD138" s="35"/>
      <c r="AE138" s="35"/>
      <c r="AR138" s="215" t="s">
        <v>381</v>
      </c>
      <c r="AT138" s="215" t="s">
        <v>420</v>
      </c>
      <c r="AU138" s="215" t="s">
        <v>88</v>
      </c>
      <c r="AY138" s="18" t="s">
        <v>164</v>
      </c>
      <c r="BE138" s="216">
        <f>IF(N138="základní",J138,0)</f>
        <v>0</v>
      </c>
      <c r="BF138" s="216">
        <f>IF(N138="snížená",J138,0)</f>
        <v>0</v>
      </c>
      <c r="BG138" s="216">
        <f>IF(N138="zákl. přenesená",J138,0)</f>
        <v>0</v>
      </c>
      <c r="BH138" s="216">
        <f>IF(N138="sníž. přenesená",J138,0)</f>
        <v>0</v>
      </c>
      <c r="BI138" s="216">
        <f>IF(N138="nulová",J138,0)</f>
        <v>0</v>
      </c>
      <c r="BJ138" s="18" t="s">
        <v>86</v>
      </c>
      <c r="BK138" s="216">
        <f>ROUND(I138*H138,2)</f>
        <v>0</v>
      </c>
      <c r="BL138" s="18" t="s">
        <v>269</v>
      </c>
      <c r="BM138" s="215" t="s">
        <v>2540</v>
      </c>
    </row>
    <row r="139" spans="1:65" s="13" customFormat="1" ht="11.25">
      <c r="B139" s="221"/>
      <c r="C139" s="222"/>
      <c r="D139" s="217" t="s">
        <v>175</v>
      </c>
      <c r="E139" s="222"/>
      <c r="F139" s="224" t="s">
        <v>2541</v>
      </c>
      <c r="G139" s="222"/>
      <c r="H139" s="225">
        <v>18</v>
      </c>
      <c r="I139" s="226"/>
      <c r="J139" s="222"/>
      <c r="K139" s="222"/>
      <c r="L139" s="227"/>
      <c r="M139" s="228"/>
      <c r="N139" s="229"/>
      <c r="O139" s="229"/>
      <c r="P139" s="229"/>
      <c r="Q139" s="229"/>
      <c r="R139" s="229"/>
      <c r="S139" s="229"/>
      <c r="T139" s="230"/>
      <c r="AT139" s="231" t="s">
        <v>175</v>
      </c>
      <c r="AU139" s="231" t="s">
        <v>88</v>
      </c>
      <c r="AV139" s="13" t="s">
        <v>88</v>
      </c>
      <c r="AW139" s="13" t="s">
        <v>4</v>
      </c>
      <c r="AX139" s="13" t="s">
        <v>86</v>
      </c>
      <c r="AY139" s="231" t="s">
        <v>164</v>
      </c>
    </row>
    <row r="140" spans="1:65" s="2" customFormat="1" ht="16.5" customHeight="1">
      <c r="A140" s="35"/>
      <c r="B140" s="36"/>
      <c r="C140" s="265" t="s">
        <v>213</v>
      </c>
      <c r="D140" s="265" t="s">
        <v>420</v>
      </c>
      <c r="E140" s="266" t="s">
        <v>2542</v>
      </c>
      <c r="F140" s="267" t="s">
        <v>2543</v>
      </c>
      <c r="G140" s="268" t="s">
        <v>262</v>
      </c>
      <c r="H140" s="269">
        <v>30</v>
      </c>
      <c r="I140" s="270"/>
      <c r="J140" s="271">
        <f t="shared" ref="J140:J150" si="0">ROUND(I140*H140,2)</f>
        <v>0</v>
      </c>
      <c r="K140" s="267" t="s">
        <v>467</v>
      </c>
      <c r="L140" s="272"/>
      <c r="M140" s="273" t="s">
        <v>1</v>
      </c>
      <c r="N140" s="274" t="s">
        <v>43</v>
      </c>
      <c r="O140" s="72"/>
      <c r="P140" s="213">
        <f t="shared" ref="P140:P150" si="1">O140*H140</f>
        <v>0</v>
      </c>
      <c r="Q140" s="213">
        <v>8.0000000000000007E-5</v>
      </c>
      <c r="R140" s="213">
        <f t="shared" ref="R140:R150" si="2">Q140*H140</f>
        <v>2.4000000000000002E-3</v>
      </c>
      <c r="S140" s="213">
        <v>0</v>
      </c>
      <c r="T140" s="214">
        <f t="shared" ref="T140:T150" si="3">S140*H140</f>
        <v>0</v>
      </c>
      <c r="U140" s="35"/>
      <c r="V140" s="35"/>
      <c r="W140" s="35"/>
      <c r="X140" s="35"/>
      <c r="Y140" s="35"/>
      <c r="Z140" s="35"/>
      <c r="AA140" s="35"/>
      <c r="AB140" s="35"/>
      <c r="AC140" s="35"/>
      <c r="AD140" s="35"/>
      <c r="AE140" s="35"/>
      <c r="AR140" s="215" t="s">
        <v>381</v>
      </c>
      <c r="AT140" s="215" t="s">
        <v>420</v>
      </c>
      <c r="AU140" s="215" t="s">
        <v>88</v>
      </c>
      <c r="AY140" s="18" t="s">
        <v>164</v>
      </c>
      <c r="BE140" s="216">
        <f t="shared" ref="BE140:BE150" si="4">IF(N140="základní",J140,0)</f>
        <v>0</v>
      </c>
      <c r="BF140" s="216">
        <f t="shared" ref="BF140:BF150" si="5">IF(N140="snížená",J140,0)</f>
        <v>0</v>
      </c>
      <c r="BG140" s="216">
        <f t="shared" ref="BG140:BG150" si="6">IF(N140="zákl. přenesená",J140,0)</f>
        <v>0</v>
      </c>
      <c r="BH140" s="216">
        <f t="shared" ref="BH140:BH150" si="7">IF(N140="sníž. přenesená",J140,0)</f>
        <v>0</v>
      </c>
      <c r="BI140" s="216">
        <f t="shared" ref="BI140:BI150" si="8">IF(N140="nulová",J140,0)</f>
        <v>0</v>
      </c>
      <c r="BJ140" s="18" t="s">
        <v>86</v>
      </c>
      <c r="BK140" s="216">
        <f t="shared" ref="BK140:BK150" si="9">ROUND(I140*H140,2)</f>
        <v>0</v>
      </c>
      <c r="BL140" s="18" t="s">
        <v>269</v>
      </c>
      <c r="BM140" s="215" t="s">
        <v>2544</v>
      </c>
    </row>
    <row r="141" spans="1:65" s="2" customFormat="1" ht="24" customHeight="1">
      <c r="A141" s="35"/>
      <c r="B141" s="36"/>
      <c r="C141" s="204" t="s">
        <v>220</v>
      </c>
      <c r="D141" s="204" t="s">
        <v>166</v>
      </c>
      <c r="E141" s="205" t="s">
        <v>2545</v>
      </c>
      <c r="F141" s="206" t="s">
        <v>2546</v>
      </c>
      <c r="G141" s="207" t="s">
        <v>395</v>
      </c>
      <c r="H141" s="208">
        <v>1</v>
      </c>
      <c r="I141" s="209"/>
      <c r="J141" s="210">
        <f t="shared" si="0"/>
        <v>0</v>
      </c>
      <c r="K141" s="206" t="s">
        <v>467</v>
      </c>
      <c r="L141" s="40"/>
      <c r="M141" s="211" t="s">
        <v>1</v>
      </c>
      <c r="N141" s="212" t="s">
        <v>43</v>
      </c>
      <c r="O141" s="72"/>
      <c r="P141" s="213">
        <f t="shared" si="1"/>
        <v>0</v>
      </c>
      <c r="Q141" s="213">
        <v>0</v>
      </c>
      <c r="R141" s="213">
        <f t="shared" si="2"/>
        <v>0</v>
      </c>
      <c r="S141" s="213">
        <v>0</v>
      </c>
      <c r="T141" s="214">
        <f t="shared" si="3"/>
        <v>0</v>
      </c>
      <c r="U141" s="35"/>
      <c r="V141" s="35"/>
      <c r="W141" s="35"/>
      <c r="X141" s="35"/>
      <c r="Y141" s="35"/>
      <c r="Z141" s="35"/>
      <c r="AA141" s="35"/>
      <c r="AB141" s="35"/>
      <c r="AC141" s="35"/>
      <c r="AD141" s="35"/>
      <c r="AE141" s="35"/>
      <c r="AR141" s="215" t="s">
        <v>269</v>
      </c>
      <c r="AT141" s="215" t="s">
        <v>166</v>
      </c>
      <c r="AU141" s="215" t="s">
        <v>88</v>
      </c>
      <c r="AY141" s="18" t="s">
        <v>164</v>
      </c>
      <c r="BE141" s="216">
        <f t="shared" si="4"/>
        <v>0</v>
      </c>
      <c r="BF141" s="216">
        <f t="shared" si="5"/>
        <v>0</v>
      </c>
      <c r="BG141" s="216">
        <f t="shared" si="6"/>
        <v>0</v>
      </c>
      <c r="BH141" s="216">
        <f t="shared" si="7"/>
        <v>0</v>
      </c>
      <c r="BI141" s="216">
        <f t="shared" si="8"/>
        <v>0</v>
      </c>
      <c r="BJ141" s="18" t="s">
        <v>86</v>
      </c>
      <c r="BK141" s="216">
        <f t="shared" si="9"/>
        <v>0</v>
      </c>
      <c r="BL141" s="18" t="s">
        <v>269</v>
      </c>
      <c r="BM141" s="215" t="s">
        <v>2547</v>
      </c>
    </row>
    <row r="142" spans="1:65" s="2" customFormat="1" ht="16.5" customHeight="1">
      <c r="A142" s="35"/>
      <c r="B142" s="36"/>
      <c r="C142" s="204" t="s">
        <v>226</v>
      </c>
      <c r="D142" s="204" t="s">
        <v>166</v>
      </c>
      <c r="E142" s="205" t="s">
        <v>2548</v>
      </c>
      <c r="F142" s="206" t="s">
        <v>2549</v>
      </c>
      <c r="G142" s="207" t="s">
        <v>395</v>
      </c>
      <c r="H142" s="208">
        <v>1</v>
      </c>
      <c r="I142" s="209"/>
      <c r="J142" s="210">
        <f t="shared" si="0"/>
        <v>0</v>
      </c>
      <c r="K142" s="206" t="s">
        <v>467</v>
      </c>
      <c r="L142" s="40"/>
      <c r="M142" s="211" t="s">
        <v>1</v>
      </c>
      <c r="N142" s="212" t="s">
        <v>43</v>
      </c>
      <c r="O142" s="72"/>
      <c r="P142" s="213">
        <f t="shared" si="1"/>
        <v>0</v>
      </c>
      <c r="Q142" s="213">
        <v>0</v>
      </c>
      <c r="R142" s="213">
        <f t="shared" si="2"/>
        <v>0</v>
      </c>
      <c r="S142" s="213">
        <v>0</v>
      </c>
      <c r="T142" s="214">
        <f t="shared" si="3"/>
        <v>0</v>
      </c>
      <c r="U142" s="35"/>
      <c r="V142" s="35"/>
      <c r="W142" s="35"/>
      <c r="X142" s="35"/>
      <c r="Y142" s="35"/>
      <c r="Z142" s="35"/>
      <c r="AA142" s="35"/>
      <c r="AB142" s="35"/>
      <c r="AC142" s="35"/>
      <c r="AD142" s="35"/>
      <c r="AE142" s="35"/>
      <c r="AR142" s="215" t="s">
        <v>269</v>
      </c>
      <c r="AT142" s="215" t="s">
        <v>166</v>
      </c>
      <c r="AU142" s="215" t="s">
        <v>88</v>
      </c>
      <c r="AY142" s="18" t="s">
        <v>164</v>
      </c>
      <c r="BE142" s="216">
        <f t="shared" si="4"/>
        <v>0</v>
      </c>
      <c r="BF142" s="216">
        <f t="shared" si="5"/>
        <v>0</v>
      </c>
      <c r="BG142" s="216">
        <f t="shared" si="6"/>
        <v>0</v>
      </c>
      <c r="BH142" s="216">
        <f t="shared" si="7"/>
        <v>0</v>
      </c>
      <c r="BI142" s="216">
        <f t="shared" si="8"/>
        <v>0</v>
      </c>
      <c r="BJ142" s="18" t="s">
        <v>86</v>
      </c>
      <c r="BK142" s="216">
        <f t="shared" si="9"/>
        <v>0</v>
      </c>
      <c r="BL142" s="18" t="s">
        <v>269</v>
      </c>
      <c r="BM142" s="215" t="s">
        <v>2550</v>
      </c>
    </row>
    <row r="143" spans="1:65" s="2" customFormat="1" ht="24" customHeight="1">
      <c r="A143" s="35"/>
      <c r="B143" s="36"/>
      <c r="C143" s="204" t="s">
        <v>235</v>
      </c>
      <c r="D143" s="204" t="s">
        <v>166</v>
      </c>
      <c r="E143" s="205" t="s">
        <v>2551</v>
      </c>
      <c r="F143" s="206" t="s">
        <v>2552</v>
      </c>
      <c r="G143" s="207" t="s">
        <v>395</v>
      </c>
      <c r="H143" s="208">
        <v>1</v>
      </c>
      <c r="I143" s="209"/>
      <c r="J143" s="210">
        <f t="shared" si="0"/>
        <v>0</v>
      </c>
      <c r="K143" s="206" t="s">
        <v>467</v>
      </c>
      <c r="L143" s="40"/>
      <c r="M143" s="211" t="s">
        <v>1</v>
      </c>
      <c r="N143" s="212" t="s">
        <v>43</v>
      </c>
      <c r="O143" s="72"/>
      <c r="P143" s="213">
        <f t="shared" si="1"/>
        <v>0</v>
      </c>
      <c r="Q143" s="213">
        <v>0</v>
      </c>
      <c r="R143" s="213">
        <f t="shared" si="2"/>
        <v>0</v>
      </c>
      <c r="S143" s="213">
        <v>0</v>
      </c>
      <c r="T143" s="214">
        <f t="shared" si="3"/>
        <v>0</v>
      </c>
      <c r="U143" s="35"/>
      <c r="V143" s="35"/>
      <c r="W143" s="35"/>
      <c r="X143" s="35"/>
      <c r="Y143" s="35"/>
      <c r="Z143" s="35"/>
      <c r="AA143" s="35"/>
      <c r="AB143" s="35"/>
      <c r="AC143" s="35"/>
      <c r="AD143" s="35"/>
      <c r="AE143" s="35"/>
      <c r="AR143" s="215" t="s">
        <v>269</v>
      </c>
      <c r="AT143" s="215" t="s">
        <v>166</v>
      </c>
      <c r="AU143" s="215" t="s">
        <v>88</v>
      </c>
      <c r="AY143" s="18" t="s">
        <v>164</v>
      </c>
      <c r="BE143" s="216">
        <f t="shared" si="4"/>
        <v>0</v>
      </c>
      <c r="BF143" s="216">
        <f t="shared" si="5"/>
        <v>0</v>
      </c>
      <c r="BG143" s="216">
        <f t="shared" si="6"/>
        <v>0</v>
      </c>
      <c r="BH143" s="216">
        <f t="shared" si="7"/>
        <v>0</v>
      </c>
      <c r="BI143" s="216">
        <f t="shared" si="8"/>
        <v>0</v>
      </c>
      <c r="BJ143" s="18" t="s">
        <v>86</v>
      </c>
      <c r="BK143" s="216">
        <f t="shared" si="9"/>
        <v>0</v>
      </c>
      <c r="BL143" s="18" t="s">
        <v>269</v>
      </c>
      <c r="BM143" s="215" t="s">
        <v>2553</v>
      </c>
    </row>
    <row r="144" spans="1:65" s="2" customFormat="1" ht="16.5" customHeight="1">
      <c r="A144" s="35"/>
      <c r="B144" s="36"/>
      <c r="C144" s="204" t="s">
        <v>240</v>
      </c>
      <c r="D144" s="204" t="s">
        <v>166</v>
      </c>
      <c r="E144" s="205" t="s">
        <v>2554</v>
      </c>
      <c r="F144" s="206" t="s">
        <v>2555</v>
      </c>
      <c r="G144" s="207" t="s">
        <v>395</v>
      </c>
      <c r="H144" s="208">
        <v>1</v>
      </c>
      <c r="I144" s="209"/>
      <c r="J144" s="210">
        <f t="shared" si="0"/>
        <v>0</v>
      </c>
      <c r="K144" s="206" t="s">
        <v>467</v>
      </c>
      <c r="L144" s="40"/>
      <c r="M144" s="211" t="s">
        <v>1</v>
      </c>
      <c r="N144" s="212" t="s">
        <v>43</v>
      </c>
      <c r="O144" s="72"/>
      <c r="P144" s="213">
        <f t="shared" si="1"/>
        <v>0</v>
      </c>
      <c r="Q144" s="213">
        <v>0</v>
      </c>
      <c r="R144" s="213">
        <f t="shared" si="2"/>
        <v>0</v>
      </c>
      <c r="S144" s="213">
        <v>0</v>
      </c>
      <c r="T144" s="214">
        <f t="shared" si="3"/>
        <v>0</v>
      </c>
      <c r="U144" s="35"/>
      <c r="V144" s="35"/>
      <c r="W144" s="35"/>
      <c r="X144" s="35"/>
      <c r="Y144" s="35"/>
      <c r="Z144" s="35"/>
      <c r="AA144" s="35"/>
      <c r="AB144" s="35"/>
      <c r="AC144" s="35"/>
      <c r="AD144" s="35"/>
      <c r="AE144" s="35"/>
      <c r="AR144" s="215" t="s">
        <v>269</v>
      </c>
      <c r="AT144" s="215" t="s">
        <v>166</v>
      </c>
      <c r="AU144" s="215" t="s">
        <v>88</v>
      </c>
      <c r="AY144" s="18" t="s">
        <v>164</v>
      </c>
      <c r="BE144" s="216">
        <f t="shared" si="4"/>
        <v>0</v>
      </c>
      <c r="BF144" s="216">
        <f t="shared" si="5"/>
        <v>0</v>
      </c>
      <c r="BG144" s="216">
        <f t="shared" si="6"/>
        <v>0</v>
      </c>
      <c r="BH144" s="216">
        <f t="shared" si="7"/>
        <v>0</v>
      </c>
      <c r="BI144" s="216">
        <f t="shared" si="8"/>
        <v>0</v>
      </c>
      <c r="BJ144" s="18" t="s">
        <v>86</v>
      </c>
      <c r="BK144" s="216">
        <f t="shared" si="9"/>
        <v>0</v>
      </c>
      <c r="BL144" s="18" t="s">
        <v>269</v>
      </c>
      <c r="BM144" s="215" t="s">
        <v>2556</v>
      </c>
    </row>
    <row r="145" spans="1:65" s="2" customFormat="1" ht="16.5" customHeight="1">
      <c r="A145" s="35"/>
      <c r="B145" s="36"/>
      <c r="C145" s="204" t="s">
        <v>247</v>
      </c>
      <c r="D145" s="204" t="s">
        <v>166</v>
      </c>
      <c r="E145" s="205" t="s">
        <v>2557</v>
      </c>
      <c r="F145" s="206" t="s">
        <v>2558</v>
      </c>
      <c r="G145" s="207" t="s">
        <v>395</v>
      </c>
      <c r="H145" s="208">
        <v>1</v>
      </c>
      <c r="I145" s="209"/>
      <c r="J145" s="210">
        <f t="shared" si="0"/>
        <v>0</v>
      </c>
      <c r="K145" s="206" t="s">
        <v>467</v>
      </c>
      <c r="L145" s="40"/>
      <c r="M145" s="211" t="s">
        <v>1</v>
      </c>
      <c r="N145" s="212" t="s">
        <v>43</v>
      </c>
      <c r="O145" s="72"/>
      <c r="P145" s="213">
        <f t="shared" si="1"/>
        <v>0</v>
      </c>
      <c r="Q145" s="213">
        <v>0</v>
      </c>
      <c r="R145" s="213">
        <f t="shared" si="2"/>
        <v>0</v>
      </c>
      <c r="S145" s="213">
        <v>0</v>
      </c>
      <c r="T145" s="214">
        <f t="shared" si="3"/>
        <v>0</v>
      </c>
      <c r="U145" s="35"/>
      <c r="V145" s="35"/>
      <c r="W145" s="35"/>
      <c r="X145" s="35"/>
      <c r="Y145" s="35"/>
      <c r="Z145" s="35"/>
      <c r="AA145" s="35"/>
      <c r="AB145" s="35"/>
      <c r="AC145" s="35"/>
      <c r="AD145" s="35"/>
      <c r="AE145" s="35"/>
      <c r="AR145" s="215" t="s">
        <v>269</v>
      </c>
      <c r="AT145" s="215" t="s">
        <v>166</v>
      </c>
      <c r="AU145" s="215" t="s">
        <v>88</v>
      </c>
      <c r="AY145" s="18" t="s">
        <v>164</v>
      </c>
      <c r="BE145" s="216">
        <f t="shared" si="4"/>
        <v>0</v>
      </c>
      <c r="BF145" s="216">
        <f t="shared" si="5"/>
        <v>0</v>
      </c>
      <c r="BG145" s="216">
        <f t="shared" si="6"/>
        <v>0</v>
      </c>
      <c r="BH145" s="216">
        <f t="shared" si="7"/>
        <v>0</v>
      </c>
      <c r="BI145" s="216">
        <f t="shared" si="8"/>
        <v>0</v>
      </c>
      <c r="BJ145" s="18" t="s">
        <v>86</v>
      </c>
      <c r="BK145" s="216">
        <f t="shared" si="9"/>
        <v>0</v>
      </c>
      <c r="BL145" s="18" t="s">
        <v>269</v>
      </c>
      <c r="BM145" s="215" t="s">
        <v>2559</v>
      </c>
    </row>
    <row r="146" spans="1:65" s="2" customFormat="1" ht="16.5" customHeight="1">
      <c r="A146" s="35"/>
      <c r="B146" s="36"/>
      <c r="C146" s="204" t="s">
        <v>252</v>
      </c>
      <c r="D146" s="204" t="s">
        <v>166</v>
      </c>
      <c r="E146" s="205" t="s">
        <v>2560</v>
      </c>
      <c r="F146" s="206" t="s">
        <v>2561</v>
      </c>
      <c r="G146" s="207" t="s">
        <v>395</v>
      </c>
      <c r="H146" s="208">
        <v>1</v>
      </c>
      <c r="I146" s="209"/>
      <c r="J146" s="210">
        <f t="shared" si="0"/>
        <v>0</v>
      </c>
      <c r="K146" s="206" t="s">
        <v>467</v>
      </c>
      <c r="L146" s="40"/>
      <c r="M146" s="211" t="s">
        <v>1</v>
      </c>
      <c r="N146" s="212" t="s">
        <v>43</v>
      </c>
      <c r="O146" s="72"/>
      <c r="P146" s="213">
        <f t="shared" si="1"/>
        <v>0</v>
      </c>
      <c r="Q146" s="213">
        <v>0</v>
      </c>
      <c r="R146" s="213">
        <f t="shared" si="2"/>
        <v>0</v>
      </c>
      <c r="S146" s="213">
        <v>0</v>
      </c>
      <c r="T146" s="214">
        <f t="shared" si="3"/>
        <v>0</v>
      </c>
      <c r="U146" s="35"/>
      <c r="V146" s="35"/>
      <c r="W146" s="35"/>
      <c r="X146" s="35"/>
      <c r="Y146" s="35"/>
      <c r="Z146" s="35"/>
      <c r="AA146" s="35"/>
      <c r="AB146" s="35"/>
      <c r="AC146" s="35"/>
      <c r="AD146" s="35"/>
      <c r="AE146" s="35"/>
      <c r="AR146" s="215" t="s">
        <v>269</v>
      </c>
      <c r="AT146" s="215" t="s">
        <v>166</v>
      </c>
      <c r="AU146" s="215" t="s">
        <v>88</v>
      </c>
      <c r="AY146" s="18" t="s">
        <v>164</v>
      </c>
      <c r="BE146" s="216">
        <f t="shared" si="4"/>
        <v>0</v>
      </c>
      <c r="BF146" s="216">
        <f t="shared" si="5"/>
        <v>0</v>
      </c>
      <c r="BG146" s="216">
        <f t="shared" si="6"/>
        <v>0</v>
      </c>
      <c r="BH146" s="216">
        <f t="shared" si="7"/>
        <v>0</v>
      </c>
      <c r="BI146" s="216">
        <f t="shared" si="8"/>
        <v>0</v>
      </c>
      <c r="BJ146" s="18" t="s">
        <v>86</v>
      </c>
      <c r="BK146" s="216">
        <f t="shared" si="9"/>
        <v>0</v>
      </c>
      <c r="BL146" s="18" t="s">
        <v>269</v>
      </c>
      <c r="BM146" s="215" t="s">
        <v>2562</v>
      </c>
    </row>
    <row r="147" spans="1:65" s="2" customFormat="1" ht="16.5" customHeight="1">
      <c r="A147" s="35"/>
      <c r="B147" s="36"/>
      <c r="C147" s="204" t="s">
        <v>8</v>
      </c>
      <c r="D147" s="204" t="s">
        <v>166</v>
      </c>
      <c r="E147" s="205" t="s">
        <v>2563</v>
      </c>
      <c r="F147" s="206" t="s">
        <v>2564</v>
      </c>
      <c r="G147" s="207" t="s">
        <v>395</v>
      </c>
      <c r="H147" s="208">
        <v>1</v>
      </c>
      <c r="I147" s="209"/>
      <c r="J147" s="210">
        <f t="shared" si="0"/>
        <v>0</v>
      </c>
      <c r="K147" s="206" t="s">
        <v>467</v>
      </c>
      <c r="L147" s="40"/>
      <c r="M147" s="211" t="s">
        <v>1</v>
      </c>
      <c r="N147" s="212" t="s">
        <v>43</v>
      </c>
      <c r="O147" s="72"/>
      <c r="P147" s="213">
        <f t="shared" si="1"/>
        <v>0</v>
      </c>
      <c r="Q147" s="213">
        <v>0</v>
      </c>
      <c r="R147" s="213">
        <f t="shared" si="2"/>
        <v>0</v>
      </c>
      <c r="S147" s="213">
        <v>0</v>
      </c>
      <c r="T147" s="214">
        <f t="shared" si="3"/>
        <v>0</v>
      </c>
      <c r="U147" s="35"/>
      <c r="V147" s="35"/>
      <c r="W147" s="35"/>
      <c r="X147" s="35"/>
      <c r="Y147" s="35"/>
      <c r="Z147" s="35"/>
      <c r="AA147" s="35"/>
      <c r="AB147" s="35"/>
      <c r="AC147" s="35"/>
      <c r="AD147" s="35"/>
      <c r="AE147" s="35"/>
      <c r="AR147" s="215" t="s">
        <v>269</v>
      </c>
      <c r="AT147" s="215" t="s">
        <v>166</v>
      </c>
      <c r="AU147" s="215" t="s">
        <v>88</v>
      </c>
      <c r="AY147" s="18" t="s">
        <v>164</v>
      </c>
      <c r="BE147" s="216">
        <f t="shared" si="4"/>
        <v>0</v>
      </c>
      <c r="BF147" s="216">
        <f t="shared" si="5"/>
        <v>0</v>
      </c>
      <c r="BG147" s="216">
        <f t="shared" si="6"/>
        <v>0</v>
      </c>
      <c r="BH147" s="216">
        <f t="shared" si="7"/>
        <v>0</v>
      </c>
      <c r="BI147" s="216">
        <f t="shared" si="8"/>
        <v>0</v>
      </c>
      <c r="BJ147" s="18" t="s">
        <v>86</v>
      </c>
      <c r="BK147" s="216">
        <f t="shared" si="9"/>
        <v>0</v>
      </c>
      <c r="BL147" s="18" t="s">
        <v>269</v>
      </c>
      <c r="BM147" s="215" t="s">
        <v>2565</v>
      </c>
    </row>
    <row r="148" spans="1:65" s="2" customFormat="1" ht="16.5" customHeight="1">
      <c r="A148" s="35"/>
      <c r="B148" s="36"/>
      <c r="C148" s="204" t="s">
        <v>269</v>
      </c>
      <c r="D148" s="204" t="s">
        <v>166</v>
      </c>
      <c r="E148" s="205" t="s">
        <v>2566</v>
      </c>
      <c r="F148" s="206" t="s">
        <v>2567</v>
      </c>
      <c r="G148" s="207" t="s">
        <v>2111</v>
      </c>
      <c r="H148" s="285"/>
      <c r="I148" s="209"/>
      <c r="J148" s="210">
        <f t="shared" si="0"/>
        <v>0</v>
      </c>
      <c r="K148" s="206" t="s">
        <v>467</v>
      </c>
      <c r="L148" s="40"/>
      <c r="M148" s="211" t="s">
        <v>1</v>
      </c>
      <c r="N148" s="212" t="s">
        <v>43</v>
      </c>
      <c r="O148" s="72"/>
      <c r="P148" s="213">
        <f t="shared" si="1"/>
        <v>0</v>
      </c>
      <c r="Q148" s="213">
        <v>0</v>
      </c>
      <c r="R148" s="213">
        <f t="shared" si="2"/>
        <v>0</v>
      </c>
      <c r="S148" s="213">
        <v>0</v>
      </c>
      <c r="T148" s="214">
        <f t="shared" si="3"/>
        <v>0</v>
      </c>
      <c r="U148" s="35"/>
      <c r="V148" s="35"/>
      <c r="W148" s="35"/>
      <c r="X148" s="35"/>
      <c r="Y148" s="35"/>
      <c r="Z148" s="35"/>
      <c r="AA148" s="35"/>
      <c r="AB148" s="35"/>
      <c r="AC148" s="35"/>
      <c r="AD148" s="35"/>
      <c r="AE148" s="35"/>
      <c r="AR148" s="215" t="s">
        <v>269</v>
      </c>
      <c r="AT148" s="215" t="s">
        <v>166</v>
      </c>
      <c r="AU148" s="215" t="s">
        <v>88</v>
      </c>
      <c r="AY148" s="18" t="s">
        <v>164</v>
      </c>
      <c r="BE148" s="216">
        <f t="shared" si="4"/>
        <v>0</v>
      </c>
      <c r="BF148" s="216">
        <f t="shared" si="5"/>
        <v>0</v>
      </c>
      <c r="BG148" s="216">
        <f t="shared" si="6"/>
        <v>0</v>
      </c>
      <c r="BH148" s="216">
        <f t="shared" si="7"/>
        <v>0</v>
      </c>
      <c r="BI148" s="216">
        <f t="shared" si="8"/>
        <v>0</v>
      </c>
      <c r="BJ148" s="18" t="s">
        <v>86</v>
      </c>
      <c r="BK148" s="216">
        <f t="shared" si="9"/>
        <v>0</v>
      </c>
      <c r="BL148" s="18" t="s">
        <v>269</v>
      </c>
      <c r="BM148" s="215" t="s">
        <v>2568</v>
      </c>
    </row>
    <row r="149" spans="1:65" s="2" customFormat="1" ht="16.5" customHeight="1">
      <c r="A149" s="35"/>
      <c r="B149" s="36"/>
      <c r="C149" s="204" t="s">
        <v>274</v>
      </c>
      <c r="D149" s="204" t="s">
        <v>166</v>
      </c>
      <c r="E149" s="205" t="s">
        <v>2569</v>
      </c>
      <c r="F149" s="206" t="s">
        <v>2570</v>
      </c>
      <c r="G149" s="207" t="s">
        <v>466</v>
      </c>
      <c r="H149" s="208">
        <v>1</v>
      </c>
      <c r="I149" s="209"/>
      <c r="J149" s="210">
        <f t="shared" si="0"/>
        <v>0</v>
      </c>
      <c r="K149" s="206" t="s">
        <v>467</v>
      </c>
      <c r="L149" s="40"/>
      <c r="M149" s="211" t="s">
        <v>1</v>
      </c>
      <c r="N149" s="212" t="s">
        <v>43</v>
      </c>
      <c r="O149" s="72"/>
      <c r="P149" s="213">
        <f t="shared" si="1"/>
        <v>0</v>
      </c>
      <c r="Q149" s="213">
        <v>0</v>
      </c>
      <c r="R149" s="213">
        <f t="shared" si="2"/>
        <v>0</v>
      </c>
      <c r="S149" s="213">
        <v>0</v>
      </c>
      <c r="T149" s="214">
        <f t="shared" si="3"/>
        <v>0</v>
      </c>
      <c r="U149" s="35"/>
      <c r="V149" s="35"/>
      <c r="W149" s="35"/>
      <c r="X149" s="35"/>
      <c r="Y149" s="35"/>
      <c r="Z149" s="35"/>
      <c r="AA149" s="35"/>
      <c r="AB149" s="35"/>
      <c r="AC149" s="35"/>
      <c r="AD149" s="35"/>
      <c r="AE149" s="35"/>
      <c r="AR149" s="215" t="s">
        <v>269</v>
      </c>
      <c r="AT149" s="215" t="s">
        <v>166</v>
      </c>
      <c r="AU149" s="215" t="s">
        <v>88</v>
      </c>
      <c r="AY149" s="18" t="s">
        <v>164</v>
      </c>
      <c r="BE149" s="216">
        <f t="shared" si="4"/>
        <v>0</v>
      </c>
      <c r="BF149" s="216">
        <f t="shared" si="5"/>
        <v>0</v>
      </c>
      <c r="BG149" s="216">
        <f t="shared" si="6"/>
        <v>0</v>
      </c>
      <c r="BH149" s="216">
        <f t="shared" si="7"/>
        <v>0</v>
      </c>
      <c r="BI149" s="216">
        <f t="shared" si="8"/>
        <v>0</v>
      </c>
      <c r="BJ149" s="18" t="s">
        <v>86</v>
      </c>
      <c r="BK149" s="216">
        <f t="shared" si="9"/>
        <v>0</v>
      </c>
      <c r="BL149" s="18" t="s">
        <v>269</v>
      </c>
      <c r="BM149" s="215" t="s">
        <v>2571</v>
      </c>
    </row>
    <row r="150" spans="1:65" s="2" customFormat="1" ht="36" customHeight="1">
      <c r="A150" s="35"/>
      <c r="B150" s="36"/>
      <c r="C150" s="204" t="s">
        <v>283</v>
      </c>
      <c r="D150" s="204" t="s">
        <v>166</v>
      </c>
      <c r="E150" s="205" t="s">
        <v>2572</v>
      </c>
      <c r="F150" s="206" t="s">
        <v>2573</v>
      </c>
      <c r="G150" s="207" t="s">
        <v>2111</v>
      </c>
      <c r="H150" s="285"/>
      <c r="I150" s="209"/>
      <c r="J150" s="210">
        <f t="shared" si="0"/>
        <v>0</v>
      </c>
      <c r="K150" s="206" t="s">
        <v>170</v>
      </c>
      <c r="L150" s="40"/>
      <c r="M150" s="211" t="s">
        <v>1</v>
      </c>
      <c r="N150" s="212" t="s">
        <v>43</v>
      </c>
      <c r="O150" s="72"/>
      <c r="P150" s="213">
        <f t="shared" si="1"/>
        <v>0</v>
      </c>
      <c r="Q150" s="213">
        <v>0</v>
      </c>
      <c r="R150" s="213">
        <f t="shared" si="2"/>
        <v>0</v>
      </c>
      <c r="S150" s="213">
        <v>0</v>
      </c>
      <c r="T150" s="214">
        <f t="shared" si="3"/>
        <v>0</v>
      </c>
      <c r="U150" s="35"/>
      <c r="V150" s="35"/>
      <c r="W150" s="35"/>
      <c r="X150" s="35"/>
      <c r="Y150" s="35"/>
      <c r="Z150" s="35"/>
      <c r="AA150" s="35"/>
      <c r="AB150" s="35"/>
      <c r="AC150" s="35"/>
      <c r="AD150" s="35"/>
      <c r="AE150" s="35"/>
      <c r="AR150" s="215" t="s">
        <v>269</v>
      </c>
      <c r="AT150" s="215" t="s">
        <v>166</v>
      </c>
      <c r="AU150" s="215" t="s">
        <v>88</v>
      </c>
      <c r="AY150" s="18" t="s">
        <v>164</v>
      </c>
      <c r="BE150" s="216">
        <f t="shared" si="4"/>
        <v>0</v>
      </c>
      <c r="BF150" s="216">
        <f t="shared" si="5"/>
        <v>0</v>
      </c>
      <c r="BG150" s="216">
        <f t="shared" si="6"/>
        <v>0</v>
      </c>
      <c r="BH150" s="216">
        <f t="shared" si="7"/>
        <v>0</v>
      </c>
      <c r="BI150" s="216">
        <f t="shared" si="8"/>
        <v>0</v>
      </c>
      <c r="BJ150" s="18" t="s">
        <v>86</v>
      </c>
      <c r="BK150" s="216">
        <f t="shared" si="9"/>
        <v>0</v>
      </c>
      <c r="BL150" s="18" t="s">
        <v>269</v>
      </c>
      <c r="BM150" s="215" t="s">
        <v>2574</v>
      </c>
    </row>
    <row r="151" spans="1:65" s="2" customFormat="1" ht="107.25">
      <c r="A151" s="35"/>
      <c r="B151" s="36"/>
      <c r="C151" s="37"/>
      <c r="D151" s="217" t="s">
        <v>173</v>
      </c>
      <c r="E151" s="37"/>
      <c r="F151" s="218" t="s">
        <v>725</v>
      </c>
      <c r="G151" s="37"/>
      <c r="H151" s="37"/>
      <c r="I151" s="116"/>
      <c r="J151" s="37"/>
      <c r="K151" s="37"/>
      <c r="L151" s="40"/>
      <c r="M151" s="278"/>
      <c r="N151" s="279"/>
      <c r="O151" s="280"/>
      <c r="P151" s="280"/>
      <c r="Q151" s="280"/>
      <c r="R151" s="280"/>
      <c r="S151" s="280"/>
      <c r="T151" s="281"/>
      <c r="U151" s="35"/>
      <c r="V151" s="35"/>
      <c r="W151" s="35"/>
      <c r="X151" s="35"/>
      <c r="Y151" s="35"/>
      <c r="Z151" s="35"/>
      <c r="AA151" s="35"/>
      <c r="AB151" s="35"/>
      <c r="AC151" s="35"/>
      <c r="AD151" s="35"/>
      <c r="AE151" s="35"/>
      <c r="AT151" s="18" t="s">
        <v>173</v>
      </c>
      <c r="AU151" s="18" t="s">
        <v>88</v>
      </c>
    </row>
    <row r="152" spans="1:65" s="2" customFormat="1" ht="6.95" customHeight="1">
      <c r="A152" s="35"/>
      <c r="B152" s="55"/>
      <c r="C152" s="56"/>
      <c r="D152" s="56"/>
      <c r="E152" s="56"/>
      <c r="F152" s="56"/>
      <c r="G152" s="56"/>
      <c r="H152" s="56"/>
      <c r="I152" s="153"/>
      <c r="J152" s="56"/>
      <c r="K152" s="56"/>
      <c r="L152" s="40"/>
      <c r="M152" s="35"/>
      <c r="O152" s="35"/>
      <c r="P152" s="35"/>
      <c r="Q152" s="35"/>
      <c r="R152" s="35"/>
      <c r="S152" s="35"/>
      <c r="T152" s="35"/>
      <c r="U152" s="35"/>
      <c r="V152" s="35"/>
      <c r="W152" s="35"/>
      <c r="X152" s="35"/>
      <c r="Y152" s="35"/>
      <c r="Z152" s="35"/>
      <c r="AA152" s="35"/>
      <c r="AB152" s="35"/>
      <c r="AC152" s="35"/>
      <c r="AD152" s="35"/>
      <c r="AE152" s="35"/>
    </row>
  </sheetData>
  <sheetProtection algorithmName="SHA-512" hashValue="wY+aAz04oSYcKD5ADzH7PeVJ8hd68OtUFB7xxRT8lqIFFpcctXpld28DEO8yiKBq0W3beQkX71YGCg/wn01V8Q==" saltValue="uwKc2TkOpPh8b+pEa+/DGX5oVhhtHg5IuXdC35m6l7ZI8NlYLc0FrncKXG8T5HX7BBz/VMB4rmThfdvsts9WYw==" spinCount="100000" sheet="1" objects="1" scenarios="1" formatColumns="0" formatRows="0" autoFilter="0"/>
  <autoFilter ref="C117:K151"/>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80"/>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106</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2575</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ROUND(J123,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ROUND((SUM(BE123:BE179)),  2)</f>
        <v>0</v>
      </c>
      <c r="G33" s="35"/>
      <c r="H33" s="35"/>
      <c r="I33" s="132">
        <v>0.21</v>
      </c>
      <c r="J33" s="131">
        <f>ROUND(((SUM(BE123:BE179))*I33),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ROUND((SUM(BF123:BF179)),  2)</f>
        <v>0</v>
      </c>
      <c r="G34" s="35"/>
      <c r="H34" s="35"/>
      <c r="I34" s="132">
        <v>0.15</v>
      </c>
      <c r="J34" s="131">
        <f>ROUND(((SUM(BF123:BF179))*I34),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ROUND((SUM(BG123:BG179)),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ROUND((SUM(BH123:BH179)),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ROUND((SUM(BI123:BI179)),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PV - Přípojka vody</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J123</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127</v>
      </c>
      <c r="E97" s="165"/>
      <c r="F97" s="165"/>
      <c r="G97" s="165"/>
      <c r="H97" s="165"/>
      <c r="I97" s="166"/>
      <c r="J97" s="167">
        <f>J124</f>
        <v>0</v>
      </c>
      <c r="K97" s="163"/>
      <c r="L97" s="168"/>
    </row>
    <row r="98" spans="1:31" s="10" customFormat="1" ht="19.899999999999999" customHeight="1">
      <c r="B98" s="169"/>
      <c r="C98" s="170"/>
      <c r="D98" s="171" t="s">
        <v>128</v>
      </c>
      <c r="E98" s="172"/>
      <c r="F98" s="172"/>
      <c r="G98" s="172"/>
      <c r="H98" s="172"/>
      <c r="I98" s="173"/>
      <c r="J98" s="174">
        <f>J125</f>
        <v>0</v>
      </c>
      <c r="K98" s="170"/>
      <c r="L98" s="175"/>
    </row>
    <row r="99" spans="1:31" s="10" customFormat="1" ht="19.899999999999999" customHeight="1">
      <c r="B99" s="169"/>
      <c r="C99" s="170"/>
      <c r="D99" s="171" t="s">
        <v>2576</v>
      </c>
      <c r="E99" s="172"/>
      <c r="F99" s="172"/>
      <c r="G99" s="172"/>
      <c r="H99" s="172"/>
      <c r="I99" s="173"/>
      <c r="J99" s="174">
        <f>J151</f>
        <v>0</v>
      </c>
      <c r="K99" s="170"/>
      <c r="L99" s="175"/>
    </row>
    <row r="100" spans="1:31" s="10" customFormat="1" ht="19.899999999999999" customHeight="1">
      <c r="B100" s="169"/>
      <c r="C100" s="170"/>
      <c r="D100" s="171" t="s">
        <v>2577</v>
      </c>
      <c r="E100" s="172"/>
      <c r="F100" s="172"/>
      <c r="G100" s="172"/>
      <c r="H100" s="172"/>
      <c r="I100" s="173"/>
      <c r="J100" s="174">
        <f>J156</f>
        <v>0</v>
      </c>
      <c r="K100" s="170"/>
      <c r="L100" s="175"/>
    </row>
    <row r="101" spans="1:31" s="10" customFormat="1" ht="19.899999999999999" customHeight="1">
      <c r="B101" s="169"/>
      <c r="C101" s="170"/>
      <c r="D101" s="171" t="s">
        <v>133</v>
      </c>
      <c r="E101" s="172"/>
      <c r="F101" s="172"/>
      <c r="G101" s="172"/>
      <c r="H101" s="172"/>
      <c r="I101" s="173"/>
      <c r="J101" s="174">
        <f>J163</f>
        <v>0</v>
      </c>
      <c r="K101" s="170"/>
      <c r="L101" s="175"/>
    </row>
    <row r="102" spans="1:31" s="10" customFormat="1" ht="19.899999999999999" customHeight="1">
      <c r="B102" s="169"/>
      <c r="C102" s="170"/>
      <c r="D102" s="171" t="s">
        <v>2215</v>
      </c>
      <c r="E102" s="172"/>
      <c r="F102" s="172"/>
      <c r="G102" s="172"/>
      <c r="H102" s="172"/>
      <c r="I102" s="173"/>
      <c r="J102" s="174">
        <f>J167</f>
        <v>0</v>
      </c>
      <c r="K102" s="170"/>
      <c r="L102" s="175"/>
    </row>
    <row r="103" spans="1:31" s="10" customFormat="1" ht="19.899999999999999" customHeight="1">
      <c r="B103" s="169"/>
      <c r="C103" s="170"/>
      <c r="D103" s="171" t="s">
        <v>134</v>
      </c>
      <c r="E103" s="172"/>
      <c r="F103" s="172"/>
      <c r="G103" s="172"/>
      <c r="H103" s="172"/>
      <c r="I103" s="173"/>
      <c r="J103" s="174">
        <f>J177</f>
        <v>0</v>
      </c>
      <c r="K103" s="170"/>
      <c r="L103" s="175"/>
    </row>
    <row r="104" spans="1:31" s="2" customFormat="1" ht="21.75" customHeight="1">
      <c r="A104" s="35"/>
      <c r="B104" s="36"/>
      <c r="C104" s="37"/>
      <c r="D104" s="37"/>
      <c r="E104" s="37"/>
      <c r="F104" s="37"/>
      <c r="G104" s="37"/>
      <c r="H104" s="37"/>
      <c r="I104" s="116"/>
      <c r="J104" s="37"/>
      <c r="K104" s="37"/>
      <c r="L104" s="52"/>
      <c r="S104" s="35"/>
      <c r="T104" s="35"/>
      <c r="U104" s="35"/>
      <c r="V104" s="35"/>
      <c r="W104" s="35"/>
      <c r="X104" s="35"/>
      <c r="Y104" s="35"/>
      <c r="Z104" s="35"/>
      <c r="AA104" s="35"/>
      <c r="AB104" s="35"/>
      <c r="AC104" s="35"/>
      <c r="AD104" s="35"/>
      <c r="AE104" s="35"/>
    </row>
    <row r="105" spans="1:31" s="2" customFormat="1" ht="6.95" customHeight="1">
      <c r="A105" s="35"/>
      <c r="B105" s="55"/>
      <c r="C105" s="56"/>
      <c r="D105" s="56"/>
      <c r="E105" s="56"/>
      <c r="F105" s="56"/>
      <c r="G105" s="56"/>
      <c r="H105" s="56"/>
      <c r="I105" s="153"/>
      <c r="J105" s="56"/>
      <c r="K105" s="56"/>
      <c r="L105" s="52"/>
      <c r="S105" s="35"/>
      <c r="T105" s="35"/>
      <c r="U105" s="35"/>
      <c r="V105" s="35"/>
      <c r="W105" s="35"/>
      <c r="X105" s="35"/>
      <c r="Y105" s="35"/>
      <c r="Z105" s="35"/>
      <c r="AA105" s="35"/>
      <c r="AB105" s="35"/>
      <c r="AC105" s="35"/>
      <c r="AD105" s="35"/>
      <c r="AE105" s="35"/>
    </row>
    <row r="109" spans="1:31" s="2" customFormat="1" ht="6.95" customHeight="1">
      <c r="A109" s="35"/>
      <c r="B109" s="57"/>
      <c r="C109" s="58"/>
      <c r="D109" s="58"/>
      <c r="E109" s="58"/>
      <c r="F109" s="58"/>
      <c r="G109" s="58"/>
      <c r="H109" s="58"/>
      <c r="I109" s="156"/>
      <c r="J109" s="58"/>
      <c r="K109" s="58"/>
      <c r="L109" s="52"/>
      <c r="S109" s="35"/>
      <c r="T109" s="35"/>
      <c r="U109" s="35"/>
      <c r="V109" s="35"/>
      <c r="W109" s="35"/>
      <c r="X109" s="35"/>
      <c r="Y109" s="35"/>
      <c r="Z109" s="35"/>
      <c r="AA109" s="35"/>
      <c r="AB109" s="35"/>
      <c r="AC109" s="35"/>
      <c r="AD109" s="35"/>
      <c r="AE109" s="35"/>
    </row>
    <row r="110" spans="1:31" s="2" customFormat="1" ht="24.95" customHeight="1">
      <c r="A110" s="35"/>
      <c r="B110" s="36"/>
      <c r="C110" s="24" t="s">
        <v>149</v>
      </c>
      <c r="D110" s="37"/>
      <c r="E110" s="37"/>
      <c r="F110" s="37"/>
      <c r="G110" s="37"/>
      <c r="H110" s="37"/>
      <c r="I110" s="116"/>
      <c r="J110" s="37"/>
      <c r="K110" s="37"/>
      <c r="L110" s="52"/>
      <c r="S110" s="35"/>
      <c r="T110" s="35"/>
      <c r="U110" s="35"/>
      <c r="V110" s="35"/>
      <c r="W110" s="35"/>
      <c r="X110" s="35"/>
      <c r="Y110" s="35"/>
      <c r="Z110" s="35"/>
      <c r="AA110" s="35"/>
      <c r="AB110" s="35"/>
      <c r="AC110" s="35"/>
      <c r="AD110" s="35"/>
      <c r="AE110" s="35"/>
    </row>
    <row r="111" spans="1:31" s="2" customFormat="1" ht="6.95" customHeight="1">
      <c r="A111" s="35"/>
      <c r="B111" s="36"/>
      <c r="C111" s="37"/>
      <c r="D111" s="37"/>
      <c r="E111" s="37"/>
      <c r="F111" s="37"/>
      <c r="G111" s="37"/>
      <c r="H111" s="37"/>
      <c r="I111" s="116"/>
      <c r="J111" s="37"/>
      <c r="K111" s="37"/>
      <c r="L111" s="52"/>
      <c r="S111" s="35"/>
      <c r="T111" s="35"/>
      <c r="U111" s="35"/>
      <c r="V111" s="35"/>
      <c r="W111" s="35"/>
      <c r="X111" s="35"/>
      <c r="Y111" s="35"/>
      <c r="Z111" s="35"/>
      <c r="AA111" s="35"/>
      <c r="AB111" s="35"/>
      <c r="AC111" s="35"/>
      <c r="AD111" s="35"/>
      <c r="AE111" s="35"/>
    </row>
    <row r="112" spans="1:31" s="2" customFormat="1" ht="12" customHeight="1">
      <c r="A112" s="35"/>
      <c r="B112" s="36"/>
      <c r="C112" s="30" t="s">
        <v>16</v>
      </c>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25.5" customHeight="1">
      <c r="A113" s="35"/>
      <c r="B113" s="36"/>
      <c r="C113" s="37"/>
      <c r="D113" s="37"/>
      <c r="E113" s="338" t="str">
        <f>E7</f>
        <v>Výstavba veř.soc. zařízení nap.č.st. 856/7 vč. přípojek na p.p.č. 5327/1 a 1538/3, Klínovec, k.ú. Jáchymov</v>
      </c>
      <c r="F113" s="339"/>
      <c r="G113" s="339"/>
      <c r="H113" s="339"/>
      <c r="I113" s="116"/>
      <c r="J113" s="37"/>
      <c r="K113" s="37"/>
      <c r="L113" s="52"/>
      <c r="S113" s="35"/>
      <c r="T113" s="35"/>
      <c r="U113" s="35"/>
      <c r="V113" s="35"/>
      <c r="W113" s="35"/>
      <c r="X113" s="35"/>
      <c r="Y113" s="35"/>
      <c r="Z113" s="35"/>
      <c r="AA113" s="35"/>
      <c r="AB113" s="35"/>
      <c r="AC113" s="35"/>
      <c r="AD113" s="35"/>
      <c r="AE113" s="35"/>
    </row>
    <row r="114" spans="1:65" s="2" customFormat="1" ht="12" customHeight="1">
      <c r="A114" s="35"/>
      <c r="B114" s="36"/>
      <c r="C114" s="30" t="s">
        <v>120</v>
      </c>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16.5" customHeight="1">
      <c r="A115" s="35"/>
      <c r="B115" s="36"/>
      <c r="C115" s="37"/>
      <c r="D115" s="37"/>
      <c r="E115" s="310" t="str">
        <f>E9</f>
        <v>PV - Přípojka vody</v>
      </c>
      <c r="F115" s="340"/>
      <c r="G115" s="340"/>
      <c r="H115" s="340"/>
      <c r="I115" s="116"/>
      <c r="J115" s="37"/>
      <c r="K115" s="37"/>
      <c r="L115" s="52"/>
      <c r="S115" s="35"/>
      <c r="T115" s="35"/>
      <c r="U115" s="35"/>
      <c r="V115" s="35"/>
      <c r="W115" s="35"/>
      <c r="X115" s="35"/>
      <c r="Y115" s="35"/>
      <c r="Z115" s="35"/>
      <c r="AA115" s="35"/>
      <c r="AB115" s="35"/>
      <c r="AC115" s="35"/>
      <c r="AD115" s="35"/>
      <c r="AE115" s="35"/>
    </row>
    <row r="116" spans="1:65" s="2" customFormat="1" ht="6.95" customHeight="1">
      <c r="A116" s="35"/>
      <c r="B116" s="36"/>
      <c r="C116" s="37"/>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2" customFormat="1" ht="12" customHeight="1">
      <c r="A117" s="35"/>
      <c r="B117" s="36"/>
      <c r="C117" s="30" t="s">
        <v>20</v>
      </c>
      <c r="D117" s="37"/>
      <c r="E117" s="37"/>
      <c r="F117" s="28" t="str">
        <f>F12</f>
        <v>Klínovec</v>
      </c>
      <c r="G117" s="37"/>
      <c r="H117" s="37"/>
      <c r="I117" s="118" t="s">
        <v>22</v>
      </c>
      <c r="J117" s="67" t="str">
        <f>IF(J12="","",J12)</f>
        <v>25. 11. 2019</v>
      </c>
      <c r="K117" s="37"/>
      <c r="L117" s="52"/>
      <c r="S117" s="35"/>
      <c r="T117" s="35"/>
      <c r="U117" s="35"/>
      <c r="V117" s="35"/>
      <c r="W117" s="35"/>
      <c r="X117" s="35"/>
      <c r="Y117" s="35"/>
      <c r="Z117" s="35"/>
      <c r="AA117" s="35"/>
      <c r="AB117" s="35"/>
      <c r="AC117" s="35"/>
      <c r="AD117" s="35"/>
      <c r="AE117" s="35"/>
    </row>
    <row r="118" spans="1:65" s="2" customFormat="1" ht="6.95" customHeight="1">
      <c r="A118" s="35"/>
      <c r="B118" s="36"/>
      <c r="C118" s="37"/>
      <c r="D118" s="37"/>
      <c r="E118" s="37"/>
      <c r="F118" s="37"/>
      <c r="G118" s="37"/>
      <c r="H118" s="37"/>
      <c r="I118" s="116"/>
      <c r="J118" s="37"/>
      <c r="K118" s="37"/>
      <c r="L118" s="52"/>
      <c r="S118" s="35"/>
      <c r="T118" s="35"/>
      <c r="U118" s="35"/>
      <c r="V118" s="35"/>
      <c r="W118" s="35"/>
      <c r="X118" s="35"/>
      <c r="Y118" s="35"/>
      <c r="Z118" s="35"/>
      <c r="AA118" s="35"/>
      <c r="AB118" s="35"/>
      <c r="AC118" s="35"/>
      <c r="AD118" s="35"/>
      <c r="AE118" s="35"/>
    </row>
    <row r="119" spans="1:65" s="2" customFormat="1" ht="27.95" customHeight="1">
      <c r="A119" s="35"/>
      <c r="B119" s="36"/>
      <c r="C119" s="30" t="s">
        <v>24</v>
      </c>
      <c r="D119" s="37"/>
      <c r="E119" s="37"/>
      <c r="F119" s="28" t="str">
        <f>E15</f>
        <v>Město Boží Dar</v>
      </c>
      <c r="G119" s="37"/>
      <c r="H119" s="37"/>
      <c r="I119" s="118" t="s">
        <v>30</v>
      </c>
      <c r="J119" s="33" t="str">
        <f>E21</f>
        <v>Jurica a.s. - Ateliér Sokolov</v>
      </c>
      <c r="K119" s="37"/>
      <c r="L119" s="52"/>
      <c r="S119" s="35"/>
      <c r="T119" s="35"/>
      <c r="U119" s="35"/>
      <c r="V119" s="35"/>
      <c r="W119" s="35"/>
      <c r="X119" s="35"/>
      <c r="Y119" s="35"/>
      <c r="Z119" s="35"/>
      <c r="AA119" s="35"/>
      <c r="AB119" s="35"/>
      <c r="AC119" s="35"/>
      <c r="AD119" s="35"/>
      <c r="AE119" s="35"/>
    </row>
    <row r="120" spans="1:65" s="2" customFormat="1" ht="15.2" customHeight="1">
      <c r="A120" s="35"/>
      <c r="B120" s="36"/>
      <c r="C120" s="30" t="s">
        <v>28</v>
      </c>
      <c r="D120" s="37"/>
      <c r="E120" s="37"/>
      <c r="F120" s="28" t="str">
        <f>IF(E18="","",E18)</f>
        <v>Vyplň údaj</v>
      </c>
      <c r="G120" s="37"/>
      <c r="H120" s="37"/>
      <c r="I120" s="118" t="s">
        <v>34</v>
      </c>
      <c r="J120" s="33" t="str">
        <f>E24</f>
        <v>Eva Marková</v>
      </c>
      <c r="K120" s="37"/>
      <c r="L120" s="52"/>
      <c r="S120" s="35"/>
      <c r="T120" s="35"/>
      <c r="U120" s="35"/>
      <c r="V120" s="35"/>
      <c r="W120" s="35"/>
      <c r="X120" s="35"/>
      <c r="Y120" s="35"/>
      <c r="Z120" s="35"/>
      <c r="AA120" s="35"/>
      <c r="AB120" s="35"/>
      <c r="AC120" s="35"/>
      <c r="AD120" s="35"/>
      <c r="AE120" s="35"/>
    </row>
    <row r="121" spans="1:65" s="2" customFormat="1" ht="10.35" customHeight="1">
      <c r="A121" s="35"/>
      <c r="B121" s="36"/>
      <c r="C121" s="37"/>
      <c r="D121" s="37"/>
      <c r="E121" s="37"/>
      <c r="F121" s="37"/>
      <c r="G121" s="37"/>
      <c r="H121" s="37"/>
      <c r="I121" s="116"/>
      <c r="J121" s="37"/>
      <c r="K121" s="37"/>
      <c r="L121" s="52"/>
      <c r="S121" s="35"/>
      <c r="T121" s="35"/>
      <c r="U121" s="35"/>
      <c r="V121" s="35"/>
      <c r="W121" s="35"/>
      <c r="X121" s="35"/>
      <c r="Y121" s="35"/>
      <c r="Z121" s="35"/>
      <c r="AA121" s="35"/>
      <c r="AB121" s="35"/>
      <c r="AC121" s="35"/>
      <c r="AD121" s="35"/>
      <c r="AE121" s="35"/>
    </row>
    <row r="122" spans="1:65" s="11" customFormat="1" ht="29.25" customHeight="1">
      <c r="A122" s="176"/>
      <c r="B122" s="177"/>
      <c r="C122" s="178" t="s">
        <v>150</v>
      </c>
      <c r="D122" s="179" t="s">
        <v>63</v>
      </c>
      <c r="E122" s="179" t="s">
        <v>59</v>
      </c>
      <c r="F122" s="179" t="s">
        <v>60</v>
      </c>
      <c r="G122" s="179" t="s">
        <v>151</v>
      </c>
      <c r="H122" s="179" t="s">
        <v>152</v>
      </c>
      <c r="I122" s="180" t="s">
        <v>153</v>
      </c>
      <c r="J122" s="179" t="s">
        <v>124</v>
      </c>
      <c r="K122" s="181" t="s">
        <v>154</v>
      </c>
      <c r="L122" s="182"/>
      <c r="M122" s="76" t="s">
        <v>1</v>
      </c>
      <c r="N122" s="77" t="s">
        <v>42</v>
      </c>
      <c r="O122" s="77" t="s">
        <v>155</v>
      </c>
      <c r="P122" s="77" t="s">
        <v>156</v>
      </c>
      <c r="Q122" s="77" t="s">
        <v>157</v>
      </c>
      <c r="R122" s="77" t="s">
        <v>158</v>
      </c>
      <c r="S122" s="77" t="s">
        <v>159</v>
      </c>
      <c r="T122" s="78" t="s">
        <v>160</v>
      </c>
      <c r="U122" s="176"/>
      <c r="V122" s="176"/>
      <c r="W122" s="176"/>
      <c r="X122" s="176"/>
      <c r="Y122" s="176"/>
      <c r="Z122" s="176"/>
      <c r="AA122" s="176"/>
      <c r="AB122" s="176"/>
      <c r="AC122" s="176"/>
      <c r="AD122" s="176"/>
      <c r="AE122" s="176"/>
    </row>
    <row r="123" spans="1:65" s="2" customFormat="1" ht="22.9" customHeight="1">
      <c r="A123" s="35"/>
      <c r="B123" s="36"/>
      <c r="C123" s="83" t="s">
        <v>161</v>
      </c>
      <c r="D123" s="37"/>
      <c r="E123" s="37"/>
      <c r="F123" s="37"/>
      <c r="G123" s="37"/>
      <c r="H123" s="37"/>
      <c r="I123" s="116"/>
      <c r="J123" s="183">
        <f>BK123</f>
        <v>0</v>
      </c>
      <c r="K123" s="37"/>
      <c r="L123" s="40"/>
      <c r="M123" s="79"/>
      <c r="N123" s="184"/>
      <c r="O123" s="80"/>
      <c r="P123" s="185">
        <f>P124</f>
        <v>0</v>
      </c>
      <c r="Q123" s="80"/>
      <c r="R123" s="185">
        <f>R124</f>
        <v>9.0482499999999995</v>
      </c>
      <c r="S123" s="80"/>
      <c r="T123" s="186">
        <f>T124</f>
        <v>13</v>
      </c>
      <c r="U123" s="35"/>
      <c r="V123" s="35"/>
      <c r="W123" s="35"/>
      <c r="X123" s="35"/>
      <c r="Y123" s="35"/>
      <c r="Z123" s="35"/>
      <c r="AA123" s="35"/>
      <c r="AB123" s="35"/>
      <c r="AC123" s="35"/>
      <c r="AD123" s="35"/>
      <c r="AE123" s="35"/>
      <c r="AT123" s="18" t="s">
        <v>77</v>
      </c>
      <c r="AU123" s="18" t="s">
        <v>126</v>
      </c>
      <c r="BK123" s="187">
        <f>BK124</f>
        <v>0</v>
      </c>
    </row>
    <row r="124" spans="1:65" s="12" customFormat="1" ht="25.9" customHeight="1">
      <c r="B124" s="188"/>
      <c r="C124" s="189"/>
      <c r="D124" s="190" t="s">
        <v>77</v>
      </c>
      <c r="E124" s="191" t="s">
        <v>162</v>
      </c>
      <c r="F124" s="191" t="s">
        <v>163</v>
      </c>
      <c r="G124" s="189"/>
      <c r="H124" s="189"/>
      <c r="I124" s="192"/>
      <c r="J124" s="193">
        <f>BK124</f>
        <v>0</v>
      </c>
      <c r="K124" s="189"/>
      <c r="L124" s="194"/>
      <c r="M124" s="195"/>
      <c r="N124" s="196"/>
      <c r="O124" s="196"/>
      <c r="P124" s="197">
        <f>P125+P151+P156+P163+P167+P177</f>
        <v>0</v>
      </c>
      <c r="Q124" s="196"/>
      <c r="R124" s="197">
        <f>R125+R151+R156+R163+R167+R177</f>
        <v>9.0482499999999995</v>
      </c>
      <c r="S124" s="196"/>
      <c r="T124" s="198">
        <f>T125+T151+T156+T163+T167+T177</f>
        <v>13</v>
      </c>
      <c r="AR124" s="199" t="s">
        <v>86</v>
      </c>
      <c r="AT124" s="200" t="s">
        <v>77</v>
      </c>
      <c r="AU124" s="200" t="s">
        <v>78</v>
      </c>
      <c r="AY124" s="199" t="s">
        <v>164</v>
      </c>
      <c r="BK124" s="201">
        <f>BK125+BK151+BK156+BK163+BK167+BK177</f>
        <v>0</v>
      </c>
    </row>
    <row r="125" spans="1:65" s="12" customFormat="1" ht="22.9" customHeight="1">
      <c r="B125" s="188"/>
      <c r="C125" s="189"/>
      <c r="D125" s="190" t="s">
        <v>77</v>
      </c>
      <c r="E125" s="202" t="s">
        <v>86</v>
      </c>
      <c r="F125" s="202" t="s">
        <v>165</v>
      </c>
      <c r="G125" s="189"/>
      <c r="H125" s="189"/>
      <c r="I125" s="192"/>
      <c r="J125" s="203">
        <f>BK125</f>
        <v>0</v>
      </c>
      <c r="K125" s="189"/>
      <c r="L125" s="194"/>
      <c r="M125" s="195"/>
      <c r="N125" s="196"/>
      <c r="O125" s="196"/>
      <c r="P125" s="197">
        <f>SUM(P126:P150)</f>
        <v>0</v>
      </c>
      <c r="Q125" s="196"/>
      <c r="R125" s="197">
        <f>SUM(R126:R150)</f>
        <v>0</v>
      </c>
      <c r="S125" s="196"/>
      <c r="T125" s="198">
        <f>SUM(T126:T150)</f>
        <v>13</v>
      </c>
      <c r="AR125" s="199" t="s">
        <v>86</v>
      </c>
      <c r="AT125" s="200" t="s">
        <v>77</v>
      </c>
      <c r="AU125" s="200" t="s">
        <v>86</v>
      </c>
      <c r="AY125" s="199" t="s">
        <v>164</v>
      </c>
      <c r="BK125" s="201">
        <f>SUM(BK126:BK150)</f>
        <v>0</v>
      </c>
    </row>
    <row r="126" spans="1:65" s="2" customFormat="1" ht="60" customHeight="1">
      <c r="A126" s="35"/>
      <c r="B126" s="36"/>
      <c r="C126" s="204" t="s">
        <v>86</v>
      </c>
      <c r="D126" s="204" t="s">
        <v>166</v>
      </c>
      <c r="E126" s="205" t="s">
        <v>2578</v>
      </c>
      <c r="F126" s="206" t="s">
        <v>2579</v>
      </c>
      <c r="G126" s="207" t="s">
        <v>255</v>
      </c>
      <c r="H126" s="208">
        <v>25</v>
      </c>
      <c r="I126" s="209"/>
      <c r="J126" s="210">
        <f>ROUND(I126*H126,2)</f>
        <v>0</v>
      </c>
      <c r="K126" s="206" t="s">
        <v>170</v>
      </c>
      <c r="L126" s="40"/>
      <c r="M126" s="211" t="s">
        <v>1</v>
      </c>
      <c r="N126" s="212" t="s">
        <v>43</v>
      </c>
      <c r="O126" s="72"/>
      <c r="P126" s="213">
        <f>O126*H126</f>
        <v>0</v>
      </c>
      <c r="Q126" s="213">
        <v>0</v>
      </c>
      <c r="R126" s="213">
        <f>Q126*H126</f>
        <v>0</v>
      </c>
      <c r="S126" s="213">
        <v>0.3</v>
      </c>
      <c r="T126" s="214">
        <f>S126*H126</f>
        <v>7.5</v>
      </c>
      <c r="U126" s="35"/>
      <c r="V126" s="35"/>
      <c r="W126" s="35"/>
      <c r="X126" s="35"/>
      <c r="Y126" s="35"/>
      <c r="Z126" s="35"/>
      <c r="AA126" s="35"/>
      <c r="AB126" s="35"/>
      <c r="AC126" s="35"/>
      <c r="AD126" s="35"/>
      <c r="AE126" s="35"/>
      <c r="AR126" s="215" t="s">
        <v>171</v>
      </c>
      <c r="AT126" s="215" t="s">
        <v>166</v>
      </c>
      <c r="AU126" s="215" t="s">
        <v>88</v>
      </c>
      <c r="AY126" s="18" t="s">
        <v>164</v>
      </c>
      <c r="BE126" s="216">
        <f>IF(N126="základní",J126,0)</f>
        <v>0</v>
      </c>
      <c r="BF126" s="216">
        <f>IF(N126="snížená",J126,0)</f>
        <v>0</v>
      </c>
      <c r="BG126" s="216">
        <f>IF(N126="zákl. přenesená",J126,0)</f>
        <v>0</v>
      </c>
      <c r="BH126" s="216">
        <f>IF(N126="sníž. přenesená",J126,0)</f>
        <v>0</v>
      </c>
      <c r="BI126" s="216">
        <f>IF(N126="nulová",J126,0)</f>
        <v>0</v>
      </c>
      <c r="BJ126" s="18" t="s">
        <v>86</v>
      </c>
      <c r="BK126" s="216">
        <f>ROUND(I126*H126,2)</f>
        <v>0</v>
      </c>
      <c r="BL126" s="18" t="s">
        <v>171</v>
      </c>
      <c r="BM126" s="215" t="s">
        <v>2580</v>
      </c>
    </row>
    <row r="127" spans="1:65" s="2" customFormat="1" ht="243.75">
      <c r="A127" s="35"/>
      <c r="B127" s="36"/>
      <c r="C127" s="37"/>
      <c r="D127" s="217" t="s">
        <v>173</v>
      </c>
      <c r="E127" s="37"/>
      <c r="F127" s="218" t="s">
        <v>2581</v>
      </c>
      <c r="G127" s="37"/>
      <c r="H127" s="37"/>
      <c r="I127" s="116"/>
      <c r="J127" s="37"/>
      <c r="K127" s="37"/>
      <c r="L127" s="40"/>
      <c r="M127" s="219"/>
      <c r="N127" s="220"/>
      <c r="O127" s="72"/>
      <c r="P127" s="72"/>
      <c r="Q127" s="72"/>
      <c r="R127" s="72"/>
      <c r="S127" s="72"/>
      <c r="T127" s="73"/>
      <c r="U127" s="35"/>
      <c r="V127" s="35"/>
      <c r="W127" s="35"/>
      <c r="X127" s="35"/>
      <c r="Y127" s="35"/>
      <c r="Z127" s="35"/>
      <c r="AA127" s="35"/>
      <c r="AB127" s="35"/>
      <c r="AC127" s="35"/>
      <c r="AD127" s="35"/>
      <c r="AE127" s="35"/>
      <c r="AT127" s="18" t="s">
        <v>173</v>
      </c>
      <c r="AU127" s="18" t="s">
        <v>88</v>
      </c>
    </row>
    <row r="128" spans="1:65" s="2" customFormat="1" ht="60" customHeight="1">
      <c r="A128" s="35"/>
      <c r="B128" s="36"/>
      <c r="C128" s="204" t="s">
        <v>88</v>
      </c>
      <c r="D128" s="204" t="s">
        <v>166</v>
      </c>
      <c r="E128" s="205" t="s">
        <v>2582</v>
      </c>
      <c r="F128" s="206" t="s">
        <v>2583</v>
      </c>
      <c r="G128" s="207" t="s">
        <v>255</v>
      </c>
      <c r="H128" s="208">
        <v>25</v>
      </c>
      <c r="I128" s="209"/>
      <c r="J128" s="210">
        <f>ROUND(I128*H128,2)</f>
        <v>0</v>
      </c>
      <c r="K128" s="206" t="s">
        <v>170</v>
      </c>
      <c r="L128" s="40"/>
      <c r="M128" s="211" t="s">
        <v>1</v>
      </c>
      <c r="N128" s="212" t="s">
        <v>43</v>
      </c>
      <c r="O128" s="72"/>
      <c r="P128" s="213">
        <f>O128*H128</f>
        <v>0</v>
      </c>
      <c r="Q128" s="213">
        <v>0</v>
      </c>
      <c r="R128" s="213">
        <f>Q128*H128</f>
        <v>0</v>
      </c>
      <c r="S128" s="213">
        <v>0.22</v>
      </c>
      <c r="T128" s="214">
        <f>S128*H128</f>
        <v>5.5</v>
      </c>
      <c r="U128" s="35"/>
      <c r="V128" s="35"/>
      <c r="W128" s="35"/>
      <c r="X128" s="35"/>
      <c r="Y128" s="35"/>
      <c r="Z128" s="35"/>
      <c r="AA128" s="35"/>
      <c r="AB128" s="35"/>
      <c r="AC128" s="35"/>
      <c r="AD128" s="35"/>
      <c r="AE128" s="35"/>
      <c r="AR128" s="215" t="s">
        <v>171</v>
      </c>
      <c r="AT128" s="215" t="s">
        <v>166</v>
      </c>
      <c r="AU128" s="215" t="s">
        <v>88</v>
      </c>
      <c r="AY128" s="18" t="s">
        <v>164</v>
      </c>
      <c r="BE128" s="216">
        <f>IF(N128="základní",J128,0)</f>
        <v>0</v>
      </c>
      <c r="BF128" s="216">
        <f>IF(N128="snížená",J128,0)</f>
        <v>0</v>
      </c>
      <c r="BG128" s="216">
        <f>IF(N128="zákl. přenesená",J128,0)</f>
        <v>0</v>
      </c>
      <c r="BH128" s="216">
        <f>IF(N128="sníž. přenesená",J128,0)</f>
        <v>0</v>
      </c>
      <c r="BI128" s="216">
        <f>IF(N128="nulová",J128,0)</f>
        <v>0</v>
      </c>
      <c r="BJ128" s="18" t="s">
        <v>86</v>
      </c>
      <c r="BK128" s="216">
        <f>ROUND(I128*H128,2)</f>
        <v>0</v>
      </c>
      <c r="BL128" s="18" t="s">
        <v>171</v>
      </c>
      <c r="BM128" s="215" t="s">
        <v>2584</v>
      </c>
    </row>
    <row r="129" spans="1:65" s="2" customFormat="1" ht="243.75">
      <c r="A129" s="35"/>
      <c r="B129" s="36"/>
      <c r="C129" s="37"/>
      <c r="D129" s="217" t="s">
        <v>173</v>
      </c>
      <c r="E129" s="37"/>
      <c r="F129" s="218" t="s">
        <v>2581</v>
      </c>
      <c r="G129" s="37"/>
      <c r="H129" s="37"/>
      <c r="I129" s="116"/>
      <c r="J129" s="37"/>
      <c r="K129" s="37"/>
      <c r="L129" s="40"/>
      <c r="M129" s="219"/>
      <c r="N129" s="220"/>
      <c r="O129" s="72"/>
      <c r="P129" s="72"/>
      <c r="Q129" s="72"/>
      <c r="R129" s="72"/>
      <c r="S129" s="72"/>
      <c r="T129" s="73"/>
      <c r="U129" s="35"/>
      <c r="V129" s="35"/>
      <c r="W129" s="35"/>
      <c r="X129" s="35"/>
      <c r="Y129" s="35"/>
      <c r="Z129" s="35"/>
      <c r="AA129" s="35"/>
      <c r="AB129" s="35"/>
      <c r="AC129" s="35"/>
      <c r="AD129" s="35"/>
      <c r="AE129" s="35"/>
      <c r="AT129" s="18" t="s">
        <v>173</v>
      </c>
      <c r="AU129" s="18" t="s">
        <v>88</v>
      </c>
    </row>
    <row r="130" spans="1:65" s="2" customFormat="1" ht="36" customHeight="1">
      <c r="A130" s="35"/>
      <c r="B130" s="36"/>
      <c r="C130" s="204" t="s">
        <v>183</v>
      </c>
      <c r="D130" s="204" t="s">
        <v>166</v>
      </c>
      <c r="E130" s="205" t="s">
        <v>2585</v>
      </c>
      <c r="F130" s="206" t="s">
        <v>2586</v>
      </c>
      <c r="G130" s="207" t="s">
        <v>169</v>
      </c>
      <c r="H130" s="208">
        <v>32.5</v>
      </c>
      <c r="I130" s="209"/>
      <c r="J130" s="210">
        <f>ROUND(I130*H130,2)</f>
        <v>0</v>
      </c>
      <c r="K130" s="206" t="s">
        <v>170</v>
      </c>
      <c r="L130" s="40"/>
      <c r="M130" s="211" t="s">
        <v>1</v>
      </c>
      <c r="N130" s="212" t="s">
        <v>43</v>
      </c>
      <c r="O130" s="72"/>
      <c r="P130" s="213">
        <f>O130*H130</f>
        <v>0</v>
      </c>
      <c r="Q130" s="213">
        <v>0</v>
      </c>
      <c r="R130" s="213">
        <f>Q130*H130</f>
        <v>0</v>
      </c>
      <c r="S130" s="213">
        <v>0</v>
      </c>
      <c r="T130" s="214">
        <f>S130*H130</f>
        <v>0</v>
      </c>
      <c r="U130" s="35"/>
      <c r="V130" s="35"/>
      <c r="W130" s="35"/>
      <c r="X130" s="35"/>
      <c r="Y130" s="35"/>
      <c r="Z130" s="35"/>
      <c r="AA130" s="35"/>
      <c r="AB130" s="35"/>
      <c r="AC130" s="35"/>
      <c r="AD130" s="35"/>
      <c r="AE130" s="35"/>
      <c r="AR130" s="215" t="s">
        <v>171</v>
      </c>
      <c r="AT130" s="215" t="s">
        <v>166</v>
      </c>
      <c r="AU130" s="215" t="s">
        <v>88</v>
      </c>
      <c r="AY130" s="18" t="s">
        <v>164</v>
      </c>
      <c r="BE130" s="216">
        <f>IF(N130="základní",J130,0)</f>
        <v>0</v>
      </c>
      <c r="BF130" s="216">
        <f>IF(N130="snížená",J130,0)</f>
        <v>0</v>
      </c>
      <c r="BG130" s="216">
        <f>IF(N130="zákl. přenesená",J130,0)</f>
        <v>0</v>
      </c>
      <c r="BH130" s="216">
        <f>IF(N130="sníž. přenesená",J130,0)</f>
        <v>0</v>
      </c>
      <c r="BI130" s="216">
        <f>IF(N130="nulová",J130,0)</f>
        <v>0</v>
      </c>
      <c r="BJ130" s="18" t="s">
        <v>86</v>
      </c>
      <c r="BK130" s="216">
        <f>ROUND(I130*H130,2)</f>
        <v>0</v>
      </c>
      <c r="BL130" s="18" t="s">
        <v>171</v>
      </c>
      <c r="BM130" s="215" t="s">
        <v>2587</v>
      </c>
    </row>
    <row r="131" spans="1:65" s="2" customFormat="1" ht="204.75">
      <c r="A131" s="35"/>
      <c r="B131" s="36"/>
      <c r="C131" s="37"/>
      <c r="D131" s="217" t="s">
        <v>173</v>
      </c>
      <c r="E131" s="37"/>
      <c r="F131" s="218" t="s">
        <v>2588</v>
      </c>
      <c r="G131" s="37"/>
      <c r="H131" s="37"/>
      <c r="I131" s="116"/>
      <c r="J131" s="37"/>
      <c r="K131" s="37"/>
      <c r="L131" s="40"/>
      <c r="M131" s="219"/>
      <c r="N131" s="220"/>
      <c r="O131" s="72"/>
      <c r="P131" s="72"/>
      <c r="Q131" s="72"/>
      <c r="R131" s="72"/>
      <c r="S131" s="72"/>
      <c r="T131" s="73"/>
      <c r="U131" s="35"/>
      <c r="V131" s="35"/>
      <c r="W131" s="35"/>
      <c r="X131" s="35"/>
      <c r="Y131" s="35"/>
      <c r="Z131" s="35"/>
      <c r="AA131" s="35"/>
      <c r="AB131" s="35"/>
      <c r="AC131" s="35"/>
      <c r="AD131" s="35"/>
      <c r="AE131" s="35"/>
      <c r="AT131" s="18" t="s">
        <v>173</v>
      </c>
      <c r="AU131" s="18" t="s">
        <v>88</v>
      </c>
    </row>
    <row r="132" spans="1:65" s="13" customFormat="1" ht="11.25">
      <c r="B132" s="221"/>
      <c r="C132" s="222"/>
      <c r="D132" s="217" t="s">
        <v>175</v>
      </c>
      <c r="E132" s="223" t="s">
        <v>1</v>
      </c>
      <c r="F132" s="224" t="s">
        <v>2589</v>
      </c>
      <c r="G132" s="222"/>
      <c r="H132" s="225">
        <v>32.5</v>
      </c>
      <c r="I132" s="226"/>
      <c r="J132" s="222"/>
      <c r="K132" s="222"/>
      <c r="L132" s="227"/>
      <c r="M132" s="228"/>
      <c r="N132" s="229"/>
      <c r="O132" s="229"/>
      <c r="P132" s="229"/>
      <c r="Q132" s="229"/>
      <c r="R132" s="229"/>
      <c r="S132" s="229"/>
      <c r="T132" s="230"/>
      <c r="AT132" s="231" t="s">
        <v>175</v>
      </c>
      <c r="AU132" s="231" t="s">
        <v>88</v>
      </c>
      <c r="AV132" s="13" t="s">
        <v>88</v>
      </c>
      <c r="AW132" s="13" t="s">
        <v>33</v>
      </c>
      <c r="AX132" s="13" t="s">
        <v>86</v>
      </c>
      <c r="AY132" s="231" t="s">
        <v>164</v>
      </c>
    </row>
    <row r="133" spans="1:65" s="2" customFormat="1" ht="48" customHeight="1">
      <c r="A133" s="35"/>
      <c r="B133" s="36"/>
      <c r="C133" s="204" t="s">
        <v>171</v>
      </c>
      <c r="D133" s="204" t="s">
        <v>166</v>
      </c>
      <c r="E133" s="205" t="s">
        <v>2590</v>
      </c>
      <c r="F133" s="206" t="s">
        <v>2591</v>
      </c>
      <c r="G133" s="207" t="s">
        <v>169</v>
      </c>
      <c r="H133" s="208">
        <v>32.5</v>
      </c>
      <c r="I133" s="209"/>
      <c r="J133" s="210">
        <f>ROUND(I133*H133,2)</f>
        <v>0</v>
      </c>
      <c r="K133" s="206" t="s">
        <v>170</v>
      </c>
      <c r="L133" s="40"/>
      <c r="M133" s="211" t="s">
        <v>1</v>
      </c>
      <c r="N133" s="212" t="s">
        <v>43</v>
      </c>
      <c r="O133" s="72"/>
      <c r="P133" s="213">
        <f>O133*H133</f>
        <v>0</v>
      </c>
      <c r="Q133" s="213">
        <v>0</v>
      </c>
      <c r="R133" s="213">
        <f>Q133*H133</f>
        <v>0</v>
      </c>
      <c r="S133" s="213">
        <v>0</v>
      </c>
      <c r="T133" s="214">
        <f>S133*H133</f>
        <v>0</v>
      </c>
      <c r="U133" s="35"/>
      <c r="V133" s="35"/>
      <c r="W133" s="35"/>
      <c r="X133" s="35"/>
      <c r="Y133" s="35"/>
      <c r="Z133" s="35"/>
      <c r="AA133" s="35"/>
      <c r="AB133" s="35"/>
      <c r="AC133" s="35"/>
      <c r="AD133" s="35"/>
      <c r="AE133" s="35"/>
      <c r="AR133" s="215" t="s">
        <v>171</v>
      </c>
      <c r="AT133" s="215" t="s">
        <v>166</v>
      </c>
      <c r="AU133" s="215" t="s">
        <v>88</v>
      </c>
      <c r="AY133" s="18" t="s">
        <v>164</v>
      </c>
      <c r="BE133" s="216">
        <f>IF(N133="základní",J133,0)</f>
        <v>0</v>
      </c>
      <c r="BF133" s="216">
        <f>IF(N133="snížená",J133,0)</f>
        <v>0</v>
      </c>
      <c r="BG133" s="216">
        <f>IF(N133="zákl. přenesená",J133,0)</f>
        <v>0</v>
      </c>
      <c r="BH133" s="216">
        <f>IF(N133="sníž. přenesená",J133,0)</f>
        <v>0</v>
      </c>
      <c r="BI133" s="216">
        <f>IF(N133="nulová",J133,0)</f>
        <v>0</v>
      </c>
      <c r="BJ133" s="18" t="s">
        <v>86</v>
      </c>
      <c r="BK133" s="216">
        <f>ROUND(I133*H133,2)</f>
        <v>0</v>
      </c>
      <c r="BL133" s="18" t="s">
        <v>171</v>
      </c>
      <c r="BM133" s="215" t="s">
        <v>2592</v>
      </c>
    </row>
    <row r="134" spans="1:65" s="2" customFormat="1" ht="204.75">
      <c r="A134" s="35"/>
      <c r="B134" s="36"/>
      <c r="C134" s="37"/>
      <c r="D134" s="217" t="s">
        <v>173</v>
      </c>
      <c r="E134" s="37"/>
      <c r="F134" s="218" t="s">
        <v>2588</v>
      </c>
      <c r="G134" s="37"/>
      <c r="H134" s="37"/>
      <c r="I134" s="116"/>
      <c r="J134" s="37"/>
      <c r="K134" s="37"/>
      <c r="L134" s="40"/>
      <c r="M134" s="219"/>
      <c r="N134" s="220"/>
      <c r="O134" s="72"/>
      <c r="P134" s="72"/>
      <c r="Q134" s="72"/>
      <c r="R134" s="72"/>
      <c r="S134" s="72"/>
      <c r="T134" s="73"/>
      <c r="U134" s="35"/>
      <c r="V134" s="35"/>
      <c r="W134" s="35"/>
      <c r="X134" s="35"/>
      <c r="Y134" s="35"/>
      <c r="Z134" s="35"/>
      <c r="AA134" s="35"/>
      <c r="AB134" s="35"/>
      <c r="AC134" s="35"/>
      <c r="AD134" s="35"/>
      <c r="AE134" s="35"/>
      <c r="AT134" s="18" t="s">
        <v>173</v>
      </c>
      <c r="AU134" s="18" t="s">
        <v>88</v>
      </c>
    </row>
    <row r="135" spans="1:65" s="2" customFormat="1" ht="60" customHeight="1">
      <c r="A135" s="35"/>
      <c r="B135" s="36"/>
      <c r="C135" s="204" t="s">
        <v>195</v>
      </c>
      <c r="D135" s="204" t="s">
        <v>166</v>
      </c>
      <c r="E135" s="205" t="s">
        <v>221</v>
      </c>
      <c r="F135" s="206" t="s">
        <v>222</v>
      </c>
      <c r="G135" s="207" t="s">
        <v>169</v>
      </c>
      <c r="H135" s="208">
        <v>11.875</v>
      </c>
      <c r="I135" s="209"/>
      <c r="J135" s="210">
        <f>ROUND(I135*H135,2)</f>
        <v>0</v>
      </c>
      <c r="K135" s="206" t="s">
        <v>170</v>
      </c>
      <c r="L135" s="40"/>
      <c r="M135" s="211" t="s">
        <v>1</v>
      </c>
      <c r="N135" s="212" t="s">
        <v>43</v>
      </c>
      <c r="O135" s="72"/>
      <c r="P135" s="213">
        <f>O135*H135</f>
        <v>0</v>
      </c>
      <c r="Q135" s="213">
        <v>0</v>
      </c>
      <c r="R135" s="213">
        <f>Q135*H135</f>
        <v>0</v>
      </c>
      <c r="S135" s="213">
        <v>0</v>
      </c>
      <c r="T135" s="214">
        <f>S135*H135</f>
        <v>0</v>
      </c>
      <c r="U135" s="35"/>
      <c r="V135" s="35"/>
      <c r="W135" s="35"/>
      <c r="X135" s="35"/>
      <c r="Y135" s="35"/>
      <c r="Z135" s="35"/>
      <c r="AA135" s="35"/>
      <c r="AB135" s="35"/>
      <c r="AC135" s="35"/>
      <c r="AD135" s="35"/>
      <c r="AE135" s="35"/>
      <c r="AR135" s="215" t="s">
        <v>171</v>
      </c>
      <c r="AT135" s="215" t="s">
        <v>166</v>
      </c>
      <c r="AU135" s="215" t="s">
        <v>88</v>
      </c>
      <c r="AY135" s="18" t="s">
        <v>164</v>
      </c>
      <c r="BE135" s="216">
        <f>IF(N135="základní",J135,0)</f>
        <v>0</v>
      </c>
      <c r="BF135" s="216">
        <f>IF(N135="snížená",J135,0)</f>
        <v>0</v>
      </c>
      <c r="BG135" s="216">
        <f>IF(N135="zákl. přenesená",J135,0)</f>
        <v>0</v>
      </c>
      <c r="BH135" s="216">
        <f>IF(N135="sníž. přenesená",J135,0)</f>
        <v>0</v>
      </c>
      <c r="BI135" s="216">
        <f>IF(N135="nulová",J135,0)</f>
        <v>0</v>
      </c>
      <c r="BJ135" s="18" t="s">
        <v>86</v>
      </c>
      <c r="BK135" s="216">
        <f>ROUND(I135*H135,2)</f>
        <v>0</v>
      </c>
      <c r="BL135" s="18" t="s">
        <v>171</v>
      </c>
      <c r="BM135" s="215" t="s">
        <v>2593</v>
      </c>
    </row>
    <row r="136" spans="1:65" s="2" customFormat="1" ht="195">
      <c r="A136" s="35"/>
      <c r="B136" s="36"/>
      <c r="C136" s="37"/>
      <c r="D136" s="217" t="s">
        <v>173</v>
      </c>
      <c r="E136" s="37"/>
      <c r="F136" s="218" t="s">
        <v>217</v>
      </c>
      <c r="G136" s="37"/>
      <c r="H136" s="37"/>
      <c r="I136" s="116"/>
      <c r="J136" s="37"/>
      <c r="K136" s="37"/>
      <c r="L136" s="40"/>
      <c r="M136" s="219"/>
      <c r="N136" s="220"/>
      <c r="O136" s="72"/>
      <c r="P136" s="72"/>
      <c r="Q136" s="72"/>
      <c r="R136" s="72"/>
      <c r="S136" s="72"/>
      <c r="T136" s="73"/>
      <c r="U136" s="35"/>
      <c r="V136" s="35"/>
      <c r="W136" s="35"/>
      <c r="X136" s="35"/>
      <c r="Y136" s="35"/>
      <c r="Z136" s="35"/>
      <c r="AA136" s="35"/>
      <c r="AB136" s="35"/>
      <c r="AC136" s="35"/>
      <c r="AD136" s="35"/>
      <c r="AE136" s="35"/>
      <c r="AT136" s="18" t="s">
        <v>173</v>
      </c>
      <c r="AU136" s="18" t="s">
        <v>88</v>
      </c>
    </row>
    <row r="137" spans="1:65" s="2" customFormat="1" ht="36" customHeight="1">
      <c r="A137" s="35"/>
      <c r="B137" s="36"/>
      <c r="C137" s="204" t="s">
        <v>199</v>
      </c>
      <c r="D137" s="204" t="s">
        <v>166</v>
      </c>
      <c r="E137" s="205" t="s">
        <v>227</v>
      </c>
      <c r="F137" s="206" t="s">
        <v>228</v>
      </c>
      <c r="G137" s="207" t="s">
        <v>169</v>
      </c>
      <c r="H137" s="208">
        <v>11.875</v>
      </c>
      <c r="I137" s="209"/>
      <c r="J137" s="210">
        <f>ROUND(I137*H137,2)</f>
        <v>0</v>
      </c>
      <c r="K137" s="206" t="s">
        <v>170</v>
      </c>
      <c r="L137" s="40"/>
      <c r="M137" s="211" t="s">
        <v>1</v>
      </c>
      <c r="N137" s="212" t="s">
        <v>43</v>
      </c>
      <c r="O137" s="72"/>
      <c r="P137" s="213">
        <f>O137*H137</f>
        <v>0</v>
      </c>
      <c r="Q137" s="213">
        <v>0</v>
      </c>
      <c r="R137" s="213">
        <f>Q137*H137</f>
        <v>0</v>
      </c>
      <c r="S137" s="213">
        <v>0</v>
      </c>
      <c r="T137" s="214">
        <f>S137*H137</f>
        <v>0</v>
      </c>
      <c r="U137" s="35"/>
      <c r="V137" s="35"/>
      <c r="W137" s="35"/>
      <c r="X137" s="35"/>
      <c r="Y137" s="35"/>
      <c r="Z137" s="35"/>
      <c r="AA137" s="35"/>
      <c r="AB137" s="35"/>
      <c r="AC137" s="35"/>
      <c r="AD137" s="35"/>
      <c r="AE137" s="35"/>
      <c r="AR137" s="215" t="s">
        <v>171</v>
      </c>
      <c r="AT137" s="215" t="s">
        <v>166</v>
      </c>
      <c r="AU137" s="215" t="s">
        <v>88</v>
      </c>
      <c r="AY137" s="18" t="s">
        <v>164</v>
      </c>
      <c r="BE137" s="216">
        <f>IF(N137="základní",J137,0)</f>
        <v>0</v>
      </c>
      <c r="BF137" s="216">
        <f>IF(N137="snížená",J137,0)</f>
        <v>0</v>
      </c>
      <c r="BG137" s="216">
        <f>IF(N137="zákl. přenesená",J137,0)</f>
        <v>0</v>
      </c>
      <c r="BH137" s="216">
        <f>IF(N137="sníž. přenesená",J137,0)</f>
        <v>0</v>
      </c>
      <c r="BI137" s="216">
        <f>IF(N137="nulová",J137,0)</f>
        <v>0</v>
      </c>
      <c r="BJ137" s="18" t="s">
        <v>86</v>
      </c>
      <c r="BK137" s="216">
        <f>ROUND(I137*H137,2)</f>
        <v>0</v>
      </c>
      <c r="BL137" s="18" t="s">
        <v>171</v>
      </c>
      <c r="BM137" s="215" t="s">
        <v>2594</v>
      </c>
    </row>
    <row r="138" spans="1:65" s="2" customFormat="1" ht="146.25">
      <c r="A138" s="35"/>
      <c r="B138" s="36"/>
      <c r="C138" s="37"/>
      <c r="D138" s="217" t="s">
        <v>173</v>
      </c>
      <c r="E138" s="37"/>
      <c r="F138" s="218" t="s">
        <v>230</v>
      </c>
      <c r="G138" s="37"/>
      <c r="H138" s="37"/>
      <c r="I138" s="116"/>
      <c r="J138" s="37"/>
      <c r="K138" s="37"/>
      <c r="L138" s="40"/>
      <c r="M138" s="219"/>
      <c r="N138" s="220"/>
      <c r="O138" s="72"/>
      <c r="P138" s="72"/>
      <c r="Q138" s="72"/>
      <c r="R138" s="72"/>
      <c r="S138" s="72"/>
      <c r="T138" s="73"/>
      <c r="U138" s="35"/>
      <c r="V138" s="35"/>
      <c r="W138" s="35"/>
      <c r="X138" s="35"/>
      <c r="Y138" s="35"/>
      <c r="Z138" s="35"/>
      <c r="AA138" s="35"/>
      <c r="AB138" s="35"/>
      <c r="AC138" s="35"/>
      <c r="AD138" s="35"/>
      <c r="AE138" s="35"/>
      <c r="AT138" s="18" t="s">
        <v>173</v>
      </c>
      <c r="AU138" s="18" t="s">
        <v>88</v>
      </c>
    </row>
    <row r="139" spans="1:65" s="2" customFormat="1" ht="16.5" customHeight="1">
      <c r="A139" s="35"/>
      <c r="B139" s="36"/>
      <c r="C139" s="204" t="s">
        <v>208</v>
      </c>
      <c r="D139" s="204" t="s">
        <v>166</v>
      </c>
      <c r="E139" s="205" t="s">
        <v>236</v>
      </c>
      <c r="F139" s="206" t="s">
        <v>237</v>
      </c>
      <c r="G139" s="207" t="s">
        <v>169</v>
      </c>
      <c r="H139" s="208">
        <v>11.875</v>
      </c>
      <c r="I139" s="209"/>
      <c r="J139" s="210">
        <f>ROUND(I139*H139,2)</f>
        <v>0</v>
      </c>
      <c r="K139" s="206" t="s">
        <v>170</v>
      </c>
      <c r="L139" s="40"/>
      <c r="M139" s="211" t="s">
        <v>1</v>
      </c>
      <c r="N139" s="212" t="s">
        <v>43</v>
      </c>
      <c r="O139" s="72"/>
      <c r="P139" s="213">
        <f>O139*H139</f>
        <v>0</v>
      </c>
      <c r="Q139" s="213">
        <v>0</v>
      </c>
      <c r="R139" s="213">
        <f>Q139*H139</f>
        <v>0</v>
      </c>
      <c r="S139" s="213">
        <v>0</v>
      </c>
      <c r="T139" s="214">
        <f>S139*H139</f>
        <v>0</v>
      </c>
      <c r="U139" s="35"/>
      <c r="V139" s="35"/>
      <c r="W139" s="35"/>
      <c r="X139" s="35"/>
      <c r="Y139" s="35"/>
      <c r="Z139" s="35"/>
      <c r="AA139" s="35"/>
      <c r="AB139" s="35"/>
      <c r="AC139" s="35"/>
      <c r="AD139" s="35"/>
      <c r="AE139" s="35"/>
      <c r="AR139" s="215" t="s">
        <v>171</v>
      </c>
      <c r="AT139" s="215" t="s">
        <v>166</v>
      </c>
      <c r="AU139" s="215" t="s">
        <v>88</v>
      </c>
      <c r="AY139" s="18" t="s">
        <v>164</v>
      </c>
      <c r="BE139" s="216">
        <f>IF(N139="základní",J139,0)</f>
        <v>0</v>
      </c>
      <c r="BF139" s="216">
        <f>IF(N139="snížená",J139,0)</f>
        <v>0</v>
      </c>
      <c r="BG139" s="216">
        <f>IF(N139="zákl. přenesená",J139,0)</f>
        <v>0</v>
      </c>
      <c r="BH139" s="216">
        <f>IF(N139="sníž. přenesená",J139,0)</f>
        <v>0</v>
      </c>
      <c r="BI139" s="216">
        <f>IF(N139="nulová",J139,0)</f>
        <v>0</v>
      </c>
      <c r="BJ139" s="18" t="s">
        <v>86</v>
      </c>
      <c r="BK139" s="216">
        <f>ROUND(I139*H139,2)</f>
        <v>0</v>
      </c>
      <c r="BL139" s="18" t="s">
        <v>171</v>
      </c>
      <c r="BM139" s="215" t="s">
        <v>2595</v>
      </c>
    </row>
    <row r="140" spans="1:65" s="2" customFormat="1" ht="282.75">
      <c r="A140" s="35"/>
      <c r="B140" s="36"/>
      <c r="C140" s="37"/>
      <c r="D140" s="217" t="s">
        <v>173</v>
      </c>
      <c r="E140" s="37"/>
      <c r="F140" s="218" t="s">
        <v>239</v>
      </c>
      <c r="G140" s="37"/>
      <c r="H140" s="37"/>
      <c r="I140" s="116"/>
      <c r="J140" s="37"/>
      <c r="K140" s="37"/>
      <c r="L140" s="40"/>
      <c r="M140" s="219"/>
      <c r="N140" s="220"/>
      <c r="O140" s="72"/>
      <c r="P140" s="72"/>
      <c r="Q140" s="72"/>
      <c r="R140" s="72"/>
      <c r="S140" s="72"/>
      <c r="T140" s="73"/>
      <c r="U140" s="35"/>
      <c r="V140" s="35"/>
      <c r="W140" s="35"/>
      <c r="X140" s="35"/>
      <c r="Y140" s="35"/>
      <c r="Z140" s="35"/>
      <c r="AA140" s="35"/>
      <c r="AB140" s="35"/>
      <c r="AC140" s="35"/>
      <c r="AD140" s="35"/>
      <c r="AE140" s="35"/>
      <c r="AT140" s="18" t="s">
        <v>173</v>
      </c>
      <c r="AU140" s="18" t="s">
        <v>88</v>
      </c>
    </row>
    <row r="141" spans="1:65" s="2" customFormat="1" ht="36" customHeight="1">
      <c r="A141" s="35"/>
      <c r="B141" s="36"/>
      <c r="C141" s="204" t="s">
        <v>213</v>
      </c>
      <c r="D141" s="204" t="s">
        <v>166</v>
      </c>
      <c r="E141" s="205" t="s">
        <v>241</v>
      </c>
      <c r="F141" s="206" t="s">
        <v>242</v>
      </c>
      <c r="G141" s="207" t="s">
        <v>243</v>
      </c>
      <c r="H141" s="208">
        <v>17.812999999999999</v>
      </c>
      <c r="I141" s="209"/>
      <c r="J141" s="210">
        <f>ROUND(I141*H141,2)</f>
        <v>0</v>
      </c>
      <c r="K141" s="206" t="s">
        <v>170</v>
      </c>
      <c r="L141" s="40"/>
      <c r="M141" s="211" t="s">
        <v>1</v>
      </c>
      <c r="N141" s="212" t="s">
        <v>43</v>
      </c>
      <c r="O141" s="72"/>
      <c r="P141" s="213">
        <f>O141*H141</f>
        <v>0</v>
      </c>
      <c r="Q141" s="213">
        <v>0</v>
      </c>
      <c r="R141" s="213">
        <f>Q141*H141</f>
        <v>0</v>
      </c>
      <c r="S141" s="213">
        <v>0</v>
      </c>
      <c r="T141" s="214">
        <f>S141*H141</f>
        <v>0</v>
      </c>
      <c r="U141" s="35"/>
      <c r="V141" s="35"/>
      <c r="W141" s="35"/>
      <c r="X141" s="35"/>
      <c r="Y141" s="35"/>
      <c r="Z141" s="35"/>
      <c r="AA141" s="35"/>
      <c r="AB141" s="35"/>
      <c r="AC141" s="35"/>
      <c r="AD141" s="35"/>
      <c r="AE141" s="35"/>
      <c r="AR141" s="215" t="s">
        <v>171</v>
      </c>
      <c r="AT141" s="215" t="s">
        <v>166</v>
      </c>
      <c r="AU141" s="215" t="s">
        <v>88</v>
      </c>
      <c r="AY141" s="18" t="s">
        <v>164</v>
      </c>
      <c r="BE141" s="216">
        <f>IF(N141="základní",J141,0)</f>
        <v>0</v>
      </c>
      <c r="BF141" s="216">
        <f>IF(N141="snížená",J141,0)</f>
        <v>0</v>
      </c>
      <c r="BG141" s="216">
        <f>IF(N141="zákl. přenesená",J141,0)</f>
        <v>0</v>
      </c>
      <c r="BH141" s="216">
        <f>IF(N141="sníž. přenesená",J141,0)</f>
        <v>0</v>
      </c>
      <c r="BI141" s="216">
        <f>IF(N141="nulová",J141,0)</f>
        <v>0</v>
      </c>
      <c r="BJ141" s="18" t="s">
        <v>86</v>
      </c>
      <c r="BK141" s="216">
        <f>ROUND(I141*H141,2)</f>
        <v>0</v>
      </c>
      <c r="BL141" s="18" t="s">
        <v>171</v>
      </c>
      <c r="BM141" s="215" t="s">
        <v>2596</v>
      </c>
    </row>
    <row r="142" spans="1:65" s="2" customFormat="1" ht="29.25">
      <c r="A142" s="35"/>
      <c r="B142" s="36"/>
      <c r="C142" s="37"/>
      <c r="D142" s="217" t="s">
        <v>173</v>
      </c>
      <c r="E142" s="37"/>
      <c r="F142" s="218" t="s">
        <v>245</v>
      </c>
      <c r="G142" s="37"/>
      <c r="H142" s="37"/>
      <c r="I142" s="116"/>
      <c r="J142" s="37"/>
      <c r="K142" s="37"/>
      <c r="L142" s="40"/>
      <c r="M142" s="219"/>
      <c r="N142" s="220"/>
      <c r="O142" s="72"/>
      <c r="P142" s="72"/>
      <c r="Q142" s="72"/>
      <c r="R142" s="72"/>
      <c r="S142" s="72"/>
      <c r="T142" s="73"/>
      <c r="U142" s="35"/>
      <c r="V142" s="35"/>
      <c r="W142" s="35"/>
      <c r="X142" s="35"/>
      <c r="Y142" s="35"/>
      <c r="Z142" s="35"/>
      <c r="AA142" s="35"/>
      <c r="AB142" s="35"/>
      <c r="AC142" s="35"/>
      <c r="AD142" s="35"/>
      <c r="AE142" s="35"/>
      <c r="AT142" s="18" t="s">
        <v>173</v>
      </c>
      <c r="AU142" s="18" t="s">
        <v>88</v>
      </c>
    </row>
    <row r="143" spans="1:65" s="13" customFormat="1" ht="11.25">
      <c r="B143" s="221"/>
      <c r="C143" s="222"/>
      <c r="D143" s="217" t="s">
        <v>175</v>
      </c>
      <c r="E143" s="223" t="s">
        <v>1</v>
      </c>
      <c r="F143" s="224" t="s">
        <v>2597</v>
      </c>
      <c r="G143" s="222"/>
      <c r="H143" s="225">
        <v>17.812999999999999</v>
      </c>
      <c r="I143" s="226"/>
      <c r="J143" s="222"/>
      <c r="K143" s="222"/>
      <c r="L143" s="227"/>
      <c r="M143" s="228"/>
      <c r="N143" s="229"/>
      <c r="O143" s="229"/>
      <c r="P143" s="229"/>
      <c r="Q143" s="229"/>
      <c r="R143" s="229"/>
      <c r="S143" s="229"/>
      <c r="T143" s="230"/>
      <c r="AT143" s="231" t="s">
        <v>175</v>
      </c>
      <c r="AU143" s="231" t="s">
        <v>88</v>
      </c>
      <c r="AV143" s="13" t="s">
        <v>88</v>
      </c>
      <c r="AW143" s="13" t="s">
        <v>33</v>
      </c>
      <c r="AX143" s="13" t="s">
        <v>86</v>
      </c>
      <c r="AY143" s="231" t="s">
        <v>164</v>
      </c>
    </row>
    <row r="144" spans="1:65" s="2" customFormat="1" ht="36" customHeight="1">
      <c r="A144" s="35"/>
      <c r="B144" s="36"/>
      <c r="C144" s="204" t="s">
        <v>220</v>
      </c>
      <c r="D144" s="204" t="s">
        <v>166</v>
      </c>
      <c r="E144" s="205" t="s">
        <v>248</v>
      </c>
      <c r="F144" s="206" t="s">
        <v>249</v>
      </c>
      <c r="G144" s="207" t="s">
        <v>169</v>
      </c>
      <c r="H144" s="208">
        <v>20.625</v>
      </c>
      <c r="I144" s="209"/>
      <c r="J144" s="210">
        <f>ROUND(I144*H144,2)</f>
        <v>0</v>
      </c>
      <c r="K144" s="206" t="s">
        <v>170</v>
      </c>
      <c r="L144" s="40"/>
      <c r="M144" s="211" t="s">
        <v>1</v>
      </c>
      <c r="N144" s="212" t="s">
        <v>43</v>
      </c>
      <c r="O144" s="72"/>
      <c r="P144" s="213">
        <f>O144*H144</f>
        <v>0</v>
      </c>
      <c r="Q144" s="213">
        <v>0</v>
      </c>
      <c r="R144" s="213">
        <f>Q144*H144</f>
        <v>0</v>
      </c>
      <c r="S144" s="213">
        <v>0</v>
      </c>
      <c r="T144" s="214">
        <f>S144*H144</f>
        <v>0</v>
      </c>
      <c r="U144" s="35"/>
      <c r="V144" s="35"/>
      <c r="W144" s="35"/>
      <c r="X144" s="35"/>
      <c r="Y144" s="35"/>
      <c r="Z144" s="35"/>
      <c r="AA144" s="35"/>
      <c r="AB144" s="35"/>
      <c r="AC144" s="35"/>
      <c r="AD144" s="35"/>
      <c r="AE144" s="35"/>
      <c r="AR144" s="215" t="s">
        <v>171</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171</v>
      </c>
      <c r="BM144" s="215" t="s">
        <v>2598</v>
      </c>
    </row>
    <row r="145" spans="1:65" s="2" customFormat="1" ht="409.5">
      <c r="A145" s="35"/>
      <c r="B145" s="36"/>
      <c r="C145" s="37"/>
      <c r="D145" s="217" t="s">
        <v>173</v>
      </c>
      <c r="E145" s="37"/>
      <c r="F145" s="253" t="s">
        <v>251</v>
      </c>
      <c r="G145" s="37"/>
      <c r="H145" s="37"/>
      <c r="I145" s="116"/>
      <c r="J145" s="37"/>
      <c r="K145" s="37"/>
      <c r="L145" s="40"/>
      <c r="M145" s="219"/>
      <c r="N145" s="220"/>
      <c r="O145" s="72"/>
      <c r="P145" s="72"/>
      <c r="Q145" s="72"/>
      <c r="R145" s="72"/>
      <c r="S145" s="72"/>
      <c r="T145" s="73"/>
      <c r="U145" s="35"/>
      <c r="V145" s="35"/>
      <c r="W145" s="35"/>
      <c r="X145" s="35"/>
      <c r="Y145" s="35"/>
      <c r="Z145" s="35"/>
      <c r="AA145" s="35"/>
      <c r="AB145" s="35"/>
      <c r="AC145" s="35"/>
      <c r="AD145" s="35"/>
      <c r="AE145" s="35"/>
      <c r="AT145" s="18" t="s">
        <v>173</v>
      </c>
      <c r="AU145" s="18" t="s">
        <v>88</v>
      </c>
    </row>
    <row r="146" spans="1:65" s="13" customFormat="1" ht="11.25">
      <c r="B146" s="221"/>
      <c r="C146" s="222"/>
      <c r="D146" s="217" t="s">
        <v>175</v>
      </c>
      <c r="E146" s="223" t="s">
        <v>1</v>
      </c>
      <c r="F146" s="224" t="s">
        <v>2599</v>
      </c>
      <c r="G146" s="222"/>
      <c r="H146" s="225">
        <v>20.625</v>
      </c>
      <c r="I146" s="226"/>
      <c r="J146" s="222"/>
      <c r="K146" s="222"/>
      <c r="L146" s="227"/>
      <c r="M146" s="228"/>
      <c r="N146" s="229"/>
      <c r="O146" s="229"/>
      <c r="P146" s="229"/>
      <c r="Q146" s="229"/>
      <c r="R146" s="229"/>
      <c r="S146" s="229"/>
      <c r="T146" s="230"/>
      <c r="AT146" s="231" t="s">
        <v>175</v>
      </c>
      <c r="AU146" s="231" t="s">
        <v>88</v>
      </c>
      <c r="AV146" s="13" t="s">
        <v>88</v>
      </c>
      <c r="AW146" s="13" t="s">
        <v>33</v>
      </c>
      <c r="AX146" s="13" t="s">
        <v>86</v>
      </c>
      <c r="AY146" s="231" t="s">
        <v>164</v>
      </c>
    </row>
    <row r="147" spans="1:65" s="2" customFormat="1" ht="60" customHeight="1">
      <c r="A147" s="35"/>
      <c r="B147" s="36"/>
      <c r="C147" s="204" t="s">
        <v>226</v>
      </c>
      <c r="D147" s="204" t="s">
        <v>166</v>
      </c>
      <c r="E147" s="205" t="s">
        <v>2600</v>
      </c>
      <c r="F147" s="206" t="s">
        <v>2601</v>
      </c>
      <c r="G147" s="207" t="s">
        <v>169</v>
      </c>
      <c r="H147" s="208">
        <v>11.875</v>
      </c>
      <c r="I147" s="209"/>
      <c r="J147" s="210">
        <f>ROUND(I147*H147,2)</f>
        <v>0</v>
      </c>
      <c r="K147" s="206" t="s">
        <v>170</v>
      </c>
      <c r="L147" s="40"/>
      <c r="M147" s="211" t="s">
        <v>1</v>
      </c>
      <c r="N147" s="212" t="s">
        <v>43</v>
      </c>
      <c r="O147" s="72"/>
      <c r="P147" s="213">
        <f>O147*H147</f>
        <v>0</v>
      </c>
      <c r="Q147" s="213">
        <v>0</v>
      </c>
      <c r="R147" s="213">
        <f>Q147*H147</f>
        <v>0</v>
      </c>
      <c r="S147" s="213">
        <v>0</v>
      </c>
      <c r="T147" s="214">
        <f>S147*H147</f>
        <v>0</v>
      </c>
      <c r="U147" s="35"/>
      <c r="V147" s="35"/>
      <c r="W147" s="35"/>
      <c r="X147" s="35"/>
      <c r="Y147" s="35"/>
      <c r="Z147" s="35"/>
      <c r="AA147" s="35"/>
      <c r="AB147" s="35"/>
      <c r="AC147" s="35"/>
      <c r="AD147" s="35"/>
      <c r="AE147" s="35"/>
      <c r="AR147" s="215" t="s">
        <v>171</v>
      </c>
      <c r="AT147" s="215" t="s">
        <v>166</v>
      </c>
      <c r="AU147" s="215" t="s">
        <v>88</v>
      </c>
      <c r="AY147" s="18" t="s">
        <v>164</v>
      </c>
      <c r="BE147" s="216">
        <f>IF(N147="základní",J147,0)</f>
        <v>0</v>
      </c>
      <c r="BF147" s="216">
        <f>IF(N147="snížená",J147,0)</f>
        <v>0</v>
      </c>
      <c r="BG147" s="216">
        <f>IF(N147="zákl. přenesená",J147,0)</f>
        <v>0</v>
      </c>
      <c r="BH147" s="216">
        <f>IF(N147="sníž. přenesená",J147,0)</f>
        <v>0</v>
      </c>
      <c r="BI147" s="216">
        <f>IF(N147="nulová",J147,0)</f>
        <v>0</v>
      </c>
      <c r="BJ147" s="18" t="s">
        <v>86</v>
      </c>
      <c r="BK147" s="216">
        <f>ROUND(I147*H147,2)</f>
        <v>0</v>
      </c>
      <c r="BL147" s="18" t="s">
        <v>171</v>
      </c>
      <c r="BM147" s="215" t="s">
        <v>2602</v>
      </c>
    </row>
    <row r="148" spans="1:65" s="2" customFormat="1" ht="87.75">
      <c r="A148" s="35"/>
      <c r="B148" s="36"/>
      <c r="C148" s="37"/>
      <c r="D148" s="217" t="s">
        <v>173</v>
      </c>
      <c r="E148" s="37"/>
      <c r="F148" s="218" t="s">
        <v>2603</v>
      </c>
      <c r="G148" s="37"/>
      <c r="H148" s="37"/>
      <c r="I148" s="116"/>
      <c r="J148" s="37"/>
      <c r="K148" s="37"/>
      <c r="L148" s="40"/>
      <c r="M148" s="219"/>
      <c r="N148" s="220"/>
      <c r="O148" s="72"/>
      <c r="P148" s="72"/>
      <c r="Q148" s="72"/>
      <c r="R148" s="72"/>
      <c r="S148" s="72"/>
      <c r="T148" s="73"/>
      <c r="U148" s="35"/>
      <c r="V148" s="35"/>
      <c r="W148" s="35"/>
      <c r="X148" s="35"/>
      <c r="Y148" s="35"/>
      <c r="Z148" s="35"/>
      <c r="AA148" s="35"/>
      <c r="AB148" s="35"/>
      <c r="AC148" s="35"/>
      <c r="AD148" s="35"/>
      <c r="AE148" s="35"/>
      <c r="AT148" s="18" t="s">
        <v>173</v>
      </c>
      <c r="AU148" s="18" t="s">
        <v>88</v>
      </c>
    </row>
    <row r="149" spans="1:65" s="14" customFormat="1" ht="11.25">
      <c r="B149" s="232"/>
      <c r="C149" s="233"/>
      <c r="D149" s="217" t="s">
        <v>175</v>
      </c>
      <c r="E149" s="234" t="s">
        <v>1</v>
      </c>
      <c r="F149" s="235" t="s">
        <v>2604</v>
      </c>
      <c r="G149" s="233"/>
      <c r="H149" s="234" t="s">
        <v>1</v>
      </c>
      <c r="I149" s="236"/>
      <c r="J149" s="233"/>
      <c r="K149" s="233"/>
      <c r="L149" s="237"/>
      <c r="M149" s="238"/>
      <c r="N149" s="239"/>
      <c r="O149" s="239"/>
      <c r="P149" s="239"/>
      <c r="Q149" s="239"/>
      <c r="R149" s="239"/>
      <c r="S149" s="239"/>
      <c r="T149" s="240"/>
      <c r="AT149" s="241" t="s">
        <v>175</v>
      </c>
      <c r="AU149" s="241" t="s">
        <v>88</v>
      </c>
      <c r="AV149" s="14" t="s">
        <v>86</v>
      </c>
      <c r="AW149" s="14" t="s">
        <v>33</v>
      </c>
      <c r="AX149" s="14" t="s">
        <v>78</v>
      </c>
      <c r="AY149" s="241" t="s">
        <v>164</v>
      </c>
    </row>
    <row r="150" spans="1:65" s="13" customFormat="1" ht="11.25">
      <c r="B150" s="221"/>
      <c r="C150" s="222"/>
      <c r="D150" s="217" t="s">
        <v>175</v>
      </c>
      <c r="E150" s="223" t="s">
        <v>1</v>
      </c>
      <c r="F150" s="224" t="s">
        <v>2605</v>
      </c>
      <c r="G150" s="222"/>
      <c r="H150" s="225">
        <v>11.875</v>
      </c>
      <c r="I150" s="226"/>
      <c r="J150" s="222"/>
      <c r="K150" s="222"/>
      <c r="L150" s="227"/>
      <c r="M150" s="228"/>
      <c r="N150" s="229"/>
      <c r="O150" s="229"/>
      <c r="P150" s="229"/>
      <c r="Q150" s="229"/>
      <c r="R150" s="229"/>
      <c r="S150" s="229"/>
      <c r="T150" s="230"/>
      <c r="AT150" s="231" t="s">
        <v>175</v>
      </c>
      <c r="AU150" s="231" t="s">
        <v>88</v>
      </c>
      <c r="AV150" s="13" t="s">
        <v>88</v>
      </c>
      <c r="AW150" s="13" t="s">
        <v>33</v>
      </c>
      <c r="AX150" s="13" t="s">
        <v>86</v>
      </c>
      <c r="AY150" s="231" t="s">
        <v>164</v>
      </c>
    </row>
    <row r="151" spans="1:65" s="12" customFormat="1" ht="22.9" customHeight="1">
      <c r="B151" s="188"/>
      <c r="C151" s="189"/>
      <c r="D151" s="190" t="s">
        <v>77</v>
      </c>
      <c r="E151" s="202" t="s">
        <v>195</v>
      </c>
      <c r="F151" s="202" t="s">
        <v>2606</v>
      </c>
      <c r="G151" s="189"/>
      <c r="H151" s="189"/>
      <c r="I151" s="192"/>
      <c r="J151" s="203">
        <f>BK151</f>
        <v>0</v>
      </c>
      <c r="K151" s="189"/>
      <c r="L151" s="194"/>
      <c r="M151" s="195"/>
      <c r="N151" s="196"/>
      <c r="O151" s="196"/>
      <c r="P151" s="197">
        <f>SUM(P152:P155)</f>
        <v>0</v>
      </c>
      <c r="Q151" s="196"/>
      <c r="R151" s="197">
        <f>SUM(R152:R155)</f>
        <v>9.0090000000000003</v>
      </c>
      <c r="S151" s="196"/>
      <c r="T151" s="198">
        <f>SUM(T152:T155)</f>
        <v>0</v>
      </c>
      <c r="AR151" s="199" t="s">
        <v>86</v>
      </c>
      <c r="AT151" s="200" t="s">
        <v>77</v>
      </c>
      <c r="AU151" s="200" t="s">
        <v>86</v>
      </c>
      <c r="AY151" s="199" t="s">
        <v>164</v>
      </c>
      <c r="BK151" s="201">
        <f>SUM(BK152:BK155)</f>
        <v>0</v>
      </c>
    </row>
    <row r="152" spans="1:65" s="2" customFormat="1" ht="36" customHeight="1">
      <c r="A152" s="35"/>
      <c r="B152" s="36"/>
      <c r="C152" s="204" t="s">
        <v>235</v>
      </c>
      <c r="D152" s="204" t="s">
        <v>166</v>
      </c>
      <c r="E152" s="205" t="s">
        <v>2607</v>
      </c>
      <c r="F152" s="206" t="s">
        <v>2608</v>
      </c>
      <c r="G152" s="207" t="s">
        <v>255</v>
      </c>
      <c r="H152" s="208">
        <v>25</v>
      </c>
      <c r="I152" s="209"/>
      <c r="J152" s="210">
        <f>ROUND(I152*H152,2)</f>
        <v>0</v>
      </c>
      <c r="K152" s="206" t="s">
        <v>170</v>
      </c>
      <c r="L152" s="40"/>
      <c r="M152" s="211" t="s">
        <v>1</v>
      </c>
      <c r="N152" s="212" t="s">
        <v>43</v>
      </c>
      <c r="O152" s="72"/>
      <c r="P152" s="213">
        <f>O152*H152</f>
        <v>0</v>
      </c>
      <c r="Q152" s="213">
        <v>0.26244000000000001</v>
      </c>
      <c r="R152" s="213">
        <f>Q152*H152</f>
        <v>6.5609999999999999</v>
      </c>
      <c r="S152" s="213">
        <v>0</v>
      </c>
      <c r="T152" s="214">
        <f>S152*H152</f>
        <v>0</v>
      </c>
      <c r="U152" s="35"/>
      <c r="V152" s="35"/>
      <c r="W152" s="35"/>
      <c r="X152" s="35"/>
      <c r="Y152" s="35"/>
      <c r="Z152" s="35"/>
      <c r="AA152" s="35"/>
      <c r="AB152" s="35"/>
      <c r="AC152" s="35"/>
      <c r="AD152" s="35"/>
      <c r="AE152" s="35"/>
      <c r="AR152" s="215" t="s">
        <v>171</v>
      </c>
      <c r="AT152" s="215" t="s">
        <v>166</v>
      </c>
      <c r="AU152" s="215" t="s">
        <v>88</v>
      </c>
      <c r="AY152" s="18" t="s">
        <v>164</v>
      </c>
      <c r="BE152" s="216">
        <f>IF(N152="základní",J152,0)</f>
        <v>0</v>
      </c>
      <c r="BF152" s="216">
        <f>IF(N152="snížená",J152,0)</f>
        <v>0</v>
      </c>
      <c r="BG152" s="216">
        <f>IF(N152="zákl. přenesená",J152,0)</f>
        <v>0</v>
      </c>
      <c r="BH152" s="216">
        <f>IF(N152="sníž. přenesená",J152,0)</f>
        <v>0</v>
      </c>
      <c r="BI152" s="216">
        <f>IF(N152="nulová",J152,0)</f>
        <v>0</v>
      </c>
      <c r="BJ152" s="18" t="s">
        <v>86</v>
      </c>
      <c r="BK152" s="216">
        <f>ROUND(I152*H152,2)</f>
        <v>0</v>
      </c>
      <c r="BL152" s="18" t="s">
        <v>171</v>
      </c>
      <c r="BM152" s="215" t="s">
        <v>2609</v>
      </c>
    </row>
    <row r="153" spans="1:65" s="2" customFormat="1" ht="78">
      <c r="A153" s="35"/>
      <c r="B153" s="36"/>
      <c r="C153" s="37"/>
      <c r="D153" s="217" t="s">
        <v>173</v>
      </c>
      <c r="E153" s="37"/>
      <c r="F153" s="218" t="s">
        <v>2610</v>
      </c>
      <c r="G153" s="37"/>
      <c r="H153" s="37"/>
      <c r="I153" s="116"/>
      <c r="J153" s="37"/>
      <c r="K153" s="37"/>
      <c r="L153" s="40"/>
      <c r="M153" s="219"/>
      <c r="N153" s="220"/>
      <c r="O153" s="72"/>
      <c r="P153" s="72"/>
      <c r="Q153" s="72"/>
      <c r="R153" s="72"/>
      <c r="S153" s="72"/>
      <c r="T153" s="73"/>
      <c r="U153" s="35"/>
      <c r="V153" s="35"/>
      <c r="W153" s="35"/>
      <c r="X153" s="35"/>
      <c r="Y153" s="35"/>
      <c r="Z153" s="35"/>
      <c r="AA153" s="35"/>
      <c r="AB153" s="35"/>
      <c r="AC153" s="35"/>
      <c r="AD153" s="35"/>
      <c r="AE153" s="35"/>
      <c r="AT153" s="18" t="s">
        <v>173</v>
      </c>
      <c r="AU153" s="18" t="s">
        <v>88</v>
      </c>
    </row>
    <row r="154" spans="1:65" s="2" customFormat="1" ht="36" customHeight="1">
      <c r="A154" s="35"/>
      <c r="B154" s="36"/>
      <c r="C154" s="204" t="s">
        <v>240</v>
      </c>
      <c r="D154" s="204" t="s">
        <v>166</v>
      </c>
      <c r="E154" s="205" t="s">
        <v>2611</v>
      </c>
      <c r="F154" s="206" t="s">
        <v>2612</v>
      </c>
      <c r="G154" s="207" t="s">
        <v>255</v>
      </c>
      <c r="H154" s="208">
        <v>25</v>
      </c>
      <c r="I154" s="209"/>
      <c r="J154" s="210">
        <f>ROUND(I154*H154,2)</f>
        <v>0</v>
      </c>
      <c r="K154" s="206" t="s">
        <v>170</v>
      </c>
      <c r="L154" s="40"/>
      <c r="M154" s="211" t="s">
        <v>1</v>
      </c>
      <c r="N154" s="212" t="s">
        <v>43</v>
      </c>
      <c r="O154" s="72"/>
      <c r="P154" s="213">
        <f>O154*H154</f>
        <v>0</v>
      </c>
      <c r="Q154" s="213">
        <v>9.7919999999999993E-2</v>
      </c>
      <c r="R154" s="213">
        <f>Q154*H154</f>
        <v>2.448</v>
      </c>
      <c r="S154" s="213">
        <v>0</v>
      </c>
      <c r="T154" s="214">
        <f>S154*H154</f>
        <v>0</v>
      </c>
      <c r="U154" s="35"/>
      <c r="V154" s="35"/>
      <c r="W154" s="35"/>
      <c r="X154" s="35"/>
      <c r="Y154" s="35"/>
      <c r="Z154" s="35"/>
      <c r="AA154" s="35"/>
      <c r="AB154" s="35"/>
      <c r="AC154" s="35"/>
      <c r="AD154" s="35"/>
      <c r="AE154" s="35"/>
      <c r="AR154" s="215" t="s">
        <v>171</v>
      </c>
      <c r="AT154" s="215" t="s">
        <v>166</v>
      </c>
      <c r="AU154" s="215" t="s">
        <v>88</v>
      </c>
      <c r="AY154" s="18" t="s">
        <v>164</v>
      </c>
      <c r="BE154" s="216">
        <f>IF(N154="základní",J154,0)</f>
        <v>0</v>
      </c>
      <c r="BF154" s="216">
        <f>IF(N154="snížená",J154,0)</f>
        <v>0</v>
      </c>
      <c r="BG154" s="216">
        <f>IF(N154="zákl. přenesená",J154,0)</f>
        <v>0</v>
      </c>
      <c r="BH154" s="216">
        <f>IF(N154="sníž. přenesená",J154,0)</f>
        <v>0</v>
      </c>
      <c r="BI154" s="216">
        <f>IF(N154="nulová",J154,0)</f>
        <v>0</v>
      </c>
      <c r="BJ154" s="18" t="s">
        <v>86</v>
      </c>
      <c r="BK154" s="216">
        <f>ROUND(I154*H154,2)</f>
        <v>0</v>
      </c>
      <c r="BL154" s="18" t="s">
        <v>171</v>
      </c>
      <c r="BM154" s="215" t="s">
        <v>2613</v>
      </c>
    </row>
    <row r="155" spans="1:65" s="2" customFormat="1" ht="117">
      <c r="A155" s="35"/>
      <c r="B155" s="36"/>
      <c r="C155" s="37"/>
      <c r="D155" s="217" t="s">
        <v>173</v>
      </c>
      <c r="E155" s="37"/>
      <c r="F155" s="218" t="s">
        <v>2614</v>
      </c>
      <c r="G155" s="37"/>
      <c r="H155" s="37"/>
      <c r="I155" s="116"/>
      <c r="J155" s="37"/>
      <c r="K155" s="37"/>
      <c r="L155" s="40"/>
      <c r="M155" s="219"/>
      <c r="N155" s="220"/>
      <c r="O155" s="72"/>
      <c r="P155" s="72"/>
      <c r="Q155" s="72"/>
      <c r="R155" s="72"/>
      <c r="S155" s="72"/>
      <c r="T155" s="73"/>
      <c r="U155" s="35"/>
      <c r="V155" s="35"/>
      <c r="W155" s="35"/>
      <c r="X155" s="35"/>
      <c r="Y155" s="35"/>
      <c r="Z155" s="35"/>
      <c r="AA155" s="35"/>
      <c r="AB155" s="35"/>
      <c r="AC155" s="35"/>
      <c r="AD155" s="35"/>
      <c r="AE155" s="35"/>
      <c r="AT155" s="18" t="s">
        <v>173</v>
      </c>
      <c r="AU155" s="18" t="s">
        <v>88</v>
      </c>
    </row>
    <row r="156" spans="1:65" s="12" customFormat="1" ht="22.9" customHeight="1">
      <c r="B156" s="188"/>
      <c r="C156" s="189"/>
      <c r="D156" s="190" t="s">
        <v>77</v>
      </c>
      <c r="E156" s="202" t="s">
        <v>213</v>
      </c>
      <c r="F156" s="202" t="s">
        <v>2615</v>
      </c>
      <c r="G156" s="189"/>
      <c r="H156" s="189"/>
      <c r="I156" s="192"/>
      <c r="J156" s="203">
        <f>BK156</f>
        <v>0</v>
      </c>
      <c r="K156" s="189"/>
      <c r="L156" s="194"/>
      <c r="M156" s="195"/>
      <c r="N156" s="196"/>
      <c r="O156" s="196"/>
      <c r="P156" s="197">
        <f>SUM(P157:P162)</f>
        <v>0</v>
      </c>
      <c r="Q156" s="196"/>
      <c r="R156" s="197">
        <f>SUM(R157:R162)</f>
        <v>3.925E-2</v>
      </c>
      <c r="S156" s="196"/>
      <c r="T156" s="198">
        <f>SUM(T157:T162)</f>
        <v>0</v>
      </c>
      <c r="AR156" s="199" t="s">
        <v>86</v>
      </c>
      <c r="AT156" s="200" t="s">
        <v>77</v>
      </c>
      <c r="AU156" s="200" t="s">
        <v>86</v>
      </c>
      <c r="AY156" s="199" t="s">
        <v>164</v>
      </c>
      <c r="BK156" s="201">
        <f>SUM(BK157:BK162)</f>
        <v>0</v>
      </c>
    </row>
    <row r="157" spans="1:65" s="2" customFormat="1" ht="36" customHeight="1">
      <c r="A157" s="35"/>
      <c r="B157" s="36"/>
      <c r="C157" s="204" t="s">
        <v>247</v>
      </c>
      <c r="D157" s="204" t="s">
        <v>166</v>
      </c>
      <c r="E157" s="205" t="s">
        <v>2616</v>
      </c>
      <c r="F157" s="206" t="s">
        <v>2617</v>
      </c>
      <c r="G157" s="207" t="s">
        <v>262</v>
      </c>
      <c r="H157" s="208">
        <v>25</v>
      </c>
      <c r="I157" s="209"/>
      <c r="J157" s="210">
        <f>ROUND(I157*H157,2)</f>
        <v>0</v>
      </c>
      <c r="K157" s="206" t="s">
        <v>170</v>
      </c>
      <c r="L157" s="40"/>
      <c r="M157" s="211" t="s">
        <v>1</v>
      </c>
      <c r="N157" s="212" t="s">
        <v>43</v>
      </c>
      <c r="O157" s="72"/>
      <c r="P157" s="213">
        <f>O157*H157</f>
        <v>0</v>
      </c>
      <c r="Q157" s="213">
        <v>0</v>
      </c>
      <c r="R157" s="213">
        <f>Q157*H157</f>
        <v>0</v>
      </c>
      <c r="S157" s="213">
        <v>0</v>
      </c>
      <c r="T157" s="214">
        <f>S157*H157</f>
        <v>0</v>
      </c>
      <c r="U157" s="35"/>
      <c r="V157" s="35"/>
      <c r="W157" s="35"/>
      <c r="X157" s="35"/>
      <c r="Y157" s="35"/>
      <c r="Z157" s="35"/>
      <c r="AA157" s="35"/>
      <c r="AB157" s="35"/>
      <c r="AC157" s="35"/>
      <c r="AD157" s="35"/>
      <c r="AE157" s="35"/>
      <c r="AR157" s="215" t="s">
        <v>171</v>
      </c>
      <c r="AT157" s="215" t="s">
        <v>166</v>
      </c>
      <c r="AU157" s="215" t="s">
        <v>88</v>
      </c>
      <c r="AY157" s="18" t="s">
        <v>164</v>
      </c>
      <c r="BE157" s="216">
        <f>IF(N157="základní",J157,0)</f>
        <v>0</v>
      </c>
      <c r="BF157" s="216">
        <f>IF(N157="snížená",J157,0)</f>
        <v>0</v>
      </c>
      <c r="BG157" s="216">
        <f>IF(N157="zákl. přenesená",J157,0)</f>
        <v>0</v>
      </c>
      <c r="BH157" s="216">
        <f>IF(N157="sníž. přenesená",J157,0)</f>
        <v>0</v>
      </c>
      <c r="BI157" s="216">
        <f>IF(N157="nulová",J157,0)</f>
        <v>0</v>
      </c>
      <c r="BJ157" s="18" t="s">
        <v>86</v>
      </c>
      <c r="BK157" s="216">
        <f>ROUND(I157*H157,2)</f>
        <v>0</v>
      </c>
      <c r="BL157" s="18" t="s">
        <v>171</v>
      </c>
      <c r="BM157" s="215" t="s">
        <v>2618</v>
      </c>
    </row>
    <row r="158" spans="1:65" s="2" customFormat="1" ht="68.25">
      <c r="A158" s="35"/>
      <c r="B158" s="36"/>
      <c r="C158" s="37"/>
      <c r="D158" s="217" t="s">
        <v>173</v>
      </c>
      <c r="E158" s="37"/>
      <c r="F158" s="218" t="s">
        <v>2619</v>
      </c>
      <c r="G158" s="37"/>
      <c r="H158" s="37"/>
      <c r="I158" s="116"/>
      <c r="J158" s="37"/>
      <c r="K158" s="37"/>
      <c r="L158" s="40"/>
      <c r="M158" s="219"/>
      <c r="N158" s="220"/>
      <c r="O158" s="72"/>
      <c r="P158" s="72"/>
      <c r="Q158" s="72"/>
      <c r="R158" s="72"/>
      <c r="S158" s="72"/>
      <c r="T158" s="73"/>
      <c r="U158" s="35"/>
      <c r="V158" s="35"/>
      <c r="W158" s="35"/>
      <c r="X158" s="35"/>
      <c r="Y158" s="35"/>
      <c r="Z158" s="35"/>
      <c r="AA158" s="35"/>
      <c r="AB158" s="35"/>
      <c r="AC158" s="35"/>
      <c r="AD158" s="35"/>
      <c r="AE158" s="35"/>
      <c r="AT158" s="18" t="s">
        <v>173</v>
      </c>
      <c r="AU158" s="18" t="s">
        <v>88</v>
      </c>
    </row>
    <row r="159" spans="1:65" s="2" customFormat="1" ht="24" customHeight="1">
      <c r="A159" s="35"/>
      <c r="B159" s="36"/>
      <c r="C159" s="265" t="s">
        <v>252</v>
      </c>
      <c r="D159" s="265" t="s">
        <v>420</v>
      </c>
      <c r="E159" s="266" t="s">
        <v>2620</v>
      </c>
      <c r="F159" s="267" t="s">
        <v>2621</v>
      </c>
      <c r="G159" s="268" t="s">
        <v>262</v>
      </c>
      <c r="H159" s="269">
        <v>25</v>
      </c>
      <c r="I159" s="270"/>
      <c r="J159" s="271">
        <f>ROUND(I159*H159,2)</f>
        <v>0</v>
      </c>
      <c r="K159" s="267" t="s">
        <v>170</v>
      </c>
      <c r="L159" s="272"/>
      <c r="M159" s="273" t="s">
        <v>1</v>
      </c>
      <c r="N159" s="274" t="s">
        <v>43</v>
      </c>
      <c r="O159" s="72"/>
      <c r="P159" s="213">
        <f>O159*H159</f>
        <v>0</v>
      </c>
      <c r="Q159" s="213">
        <v>1.48E-3</v>
      </c>
      <c r="R159" s="213">
        <f>Q159*H159</f>
        <v>3.6999999999999998E-2</v>
      </c>
      <c r="S159" s="213">
        <v>0</v>
      </c>
      <c r="T159" s="214">
        <f>S159*H159</f>
        <v>0</v>
      </c>
      <c r="U159" s="35"/>
      <c r="V159" s="35"/>
      <c r="W159" s="35"/>
      <c r="X159" s="35"/>
      <c r="Y159" s="35"/>
      <c r="Z159" s="35"/>
      <c r="AA159" s="35"/>
      <c r="AB159" s="35"/>
      <c r="AC159" s="35"/>
      <c r="AD159" s="35"/>
      <c r="AE159" s="35"/>
      <c r="AR159" s="215" t="s">
        <v>213</v>
      </c>
      <c r="AT159" s="215" t="s">
        <v>420</v>
      </c>
      <c r="AU159" s="215" t="s">
        <v>88</v>
      </c>
      <c r="AY159" s="18" t="s">
        <v>164</v>
      </c>
      <c r="BE159" s="216">
        <f>IF(N159="základní",J159,0)</f>
        <v>0</v>
      </c>
      <c r="BF159" s="216">
        <f>IF(N159="snížená",J159,0)</f>
        <v>0</v>
      </c>
      <c r="BG159" s="216">
        <f>IF(N159="zákl. přenesená",J159,0)</f>
        <v>0</v>
      </c>
      <c r="BH159" s="216">
        <f>IF(N159="sníž. přenesená",J159,0)</f>
        <v>0</v>
      </c>
      <c r="BI159" s="216">
        <f>IF(N159="nulová",J159,0)</f>
        <v>0</v>
      </c>
      <c r="BJ159" s="18" t="s">
        <v>86</v>
      </c>
      <c r="BK159" s="216">
        <f>ROUND(I159*H159,2)</f>
        <v>0</v>
      </c>
      <c r="BL159" s="18" t="s">
        <v>171</v>
      </c>
      <c r="BM159" s="215" t="s">
        <v>2622</v>
      </c>
    </row>
    <row r="160" spans="1:65" s="13" customFormat="1" ht="22.5">
      <c r="B160" s="221"/>
      <c r="C160" s="222"/>
      <c r="D160" s="217" t="s">
        <v>175</v>
      </c>
      <c r="E160" s="222"/>
      <c r="F160" s="224" t="s">
        <v>2623</v>
      </c>
      <c r="G160" s="222"/>
      <c r="H160" s="225">
        <v>25</v>
      </c>
      <c r="I160" s="226"/>
      <c r="J160" s="222"/>
      <c r="K160" s="222"/>
      <c r="L160" s="227"/>
      <c r="M160" s="228"/>
      <c r="N160" s="229"/>
      <c r="O160" s="229"/>
      <c r="P160" s="229"/>
      <c r="Q160" s="229"/>
      <c r="R160" s="229"/>
      <c r="S160" s="229"/>
      <c r="T160" s="230"/>
      <c r="AT160" s="231" t="s">
        <v>175</v>
      </c>
      <c r="AU160" s="231" t="s">
        <v>88</v>
      </c>
      <c r="AV160" s="13" t="s">
        <v>88</v>
      </c>
      <c r="AW160" s="13" t="s">
        <v>4</v>
      </c>
      <c r="AX160" s="13" t="s">
        <v>86</v>
      </c>
      <c r="AY160" s="231" t="s">
        <v>164</v>
      </c>
    </row>
    <row r="161" spans="1:65" s="2" customFormat="1" ht="16.5" customHeight="1">
      <c r="A161" s="35"/>
      <c r="B161" s="36"/>
      <c r="C161" s="204" t="s">
        <v>8</v>
      </c>
      <c r="D161" s="204" t="s">
        <v>166</v>
      </c>
      <c r="E161" s="205" t="s">
        <v>2624</v>
      </c>
      <c r="F161" s="206" t="s">
        <v>2625</v>
      </c>
      <c r="G161" s="207" t="s">
        <v>262</v>
      </c>
      <c r="H161" s="208">
        <v>25</v>
      </c>
      <c r="I161" s="209"/>
      <c r="J161" s="210">
        <f>ROUND(I161*H161,2)</f>
        <v>0</v>
      </c>
      <c r="K161" s="206" t="s">
        <v>170</v>
      </c>
      <c r="L161" s="40"/>
      <c r="M161" s="211" t="s">
        <v>1</v>
      </c>
      <c r="N161" s="212" t="s">
        <v>43</v>
      </c>
      <c r="O161" s="72"/>
      <c r="P161" s="213">
        <f>O161*H161</f>
        <v>0</v>
      </c>
      <c r="Q161" s="213">
        <v>9.0000000000000006E-5</v>
      </c>
      <c r="R161" s="213">
        <f>Q161*H161</f>
        <v>2.2500000000000003E-3</v>
      </c>
      <c r="S161" s="213">
        <v>0</v>
      </c>
      <c r="T161" s="214">
        <f>S161*H161</f>
        <v>0</v>
      </c>
      <c r="U161" s="35"/>
      <c r="V161" s="35"/>
      <c r="W161" s="35"/>
      <c r="X161" s="35"/>
      <c r="Y161" s="35"/>
      <c r="Z161" s="35"/>
      <c r="AA161" s="35"/>
      <c r="AB161" s="35"/>
      <c r="AC161" s="35"/>
      <c r="AD161" s="35"/>
      <c r="AE161" s="35"/>
      <c r="AR161" s="215" t="s">
        <v>171</v>
      </c>
      <c r="AT161" s="215" t="s">
        <v>166</v>
      </c>
      <c r="AU161" s="215" t="s">
        <v>88</v>
      </c>
      <c r="AY161" s="18" t="s">
        <v>164</v>
      </c>
      <c r="BE161" s="216">
        <f>IF(N161="základní",J161,0)</f>
        <v>0</v>
      </c>
      <c r="BF161" s="216">
        <f>IF(N161="snížená",J161,0)</f>
        <v>0</v>
      </c>
      <c r="BG161" s="216">
        <f>IF(N161="zákl. přenesená",J161,0)</f>
        <v>0</v>
      </c>
      <c r="BH161" s="216">
        <f>IF(N161="sníž. přenesená",J161,0)</f>
        <v>0</v>
      </c>
      <c r="BI161" s="216">
        <f>IF(N161="nulová",J161,0)</f>
        <v>0</v>
      </c>
      <c r="BJ161" s="18" t="s">
        <v>86</v>
      </c>
      <c r="BK161" s="216">
        <f>ROUND(I161*H161,2)</f>
        <v>0</v>
      </c>
      <c r="BL161" s="18" t="s">
        <v>171</v>
      </c>
      <c r="BM161" s="215" t="s">
        <v>2626</v>
      </c>
    </row>
    <row r="162" spans="1:65" s="2" customFormat="1" ht="36" customHeight="1">
      <c r="A162" s="35"/>
      <c r="B162" s="36"/>
      <c r="C162" s="204" t="s">
        <v>269</v>
      </c>
      <c r="D162" s="204" t="s">
        <v>166</v>
      </c>
      <c r="E162" s="205" t="s">
        <v>2627</v>
      </c>
      <c r="F162" s="206" t="s">
        <v>2628</v>
      </c>
      <c r="G162" s="207" t="s">
        <v>466</v>
      </c>
      <c r="H162" s="208">
        <v>1</v>
      </c>
      <c r="I162" s="209"/>
      <c r="J162" s="210">
        <f>ROUND(I162*H162,2)</f>
        <v>0</v>
      </c>
      <c r="K162" s="206" t="s">
        <v>467</v>
      </c>
      <c r="L162" s="40"/>
      <c r="M162" s="211" t="s">
        <v>1</v>
      </c>
      <c r="N162" s="212" t="s">
        <v>43</v>
      </c>
      <c r="O162" s="72"/>
      <c r="P162" s="213">
        <f>O162*H162</f>
        <v>0</v>
      </c>
      <c r="Q162" s="213">
        <v>0</v>
      </c>
      <c r="R162" s="213">
        <f>Q162*H162</f>
        <v>0</v>
      </c>
      <c r="S162" s="213">
        <v>0</v>
      </c>
      <c r="T162" s="214">
        <f>S162*H162</f>
        <v>0</v>
      </c>
      <c r="U162" s="35"/>
      <c r="V162" s="35"/>
      <c r="W162" s="35"/>
      <c r="X162" s="35"/>
      <c r="Y162" s="35"/>
      <c r="Z162" s="35"/>
      <c r="AA162" s="35"/>
      <c r="AB162" s="35"/>
      <c r="AC162" s="35"/>
      <c r="AD162" s="35"/>
      <c r="AE162" s="35"/>
      <c r="AR162" s="215" t="s">
        <v>171</v>
      </c>
      <c r="AT162" s="215" t="s">
        <v>166</v>
      </c>
      <c r="AU162" s="215" t="s">
        <v>88</v>
      </c>
      <c r="AY162" s="18" t="s">
        <v>164</v>
      </c>
      <c r="BE162" s="216">
        <f>IF(N162="základní",J162,0)</f>
        <v>0</v>
      </c>
      <c r="BF162" s="216">
        <f>IF(N162="snížená",J162,0)</f>
        <v>0</v>
      </c>
      <c r="BG162" s="216">
        <f>IF(N162="zákl. přenesená",J162,0)</f>
        <v>0</v>
      </c>
      <c r="BH162" s="216">
        <f>IF(N162="sníž. přenesená",J162,0)</f>
        <v>0</v>
      </c>
      <c r="BI162" s="216">
        <f>IF(N162="nulová",J162,0)</f>
        <v>0</v>
      </c>
      <c r="BJ162" s="18" t="s">
        <v>86</v>
      </c>
      <c r="BK162" s="216">
        <f>ROUND(I162*H162,2)</f>
        <v>0</v>
      </c>
      <c r="BL162" s="18" t="s">
        <v>171</v>
      </c>
      <c r="BM162" s="215" t="s">
        <v>2629</v>
      </c>
    </row>
    <row r="163" spans="1:65" s="12" customFormat="1" ht="22.9" customHeight="1">
      <c r="B163" s="188"/>
      <c r="C163" s="189"/>
      <c r="D163" s="190" t="s">
        <v>77</v>
      </c>
      <c r="E163" s="202" t="s">
        <v>220</v>
      </c>
      <c r="F163" s="202" t="s">
        <v>594</v>
      </c>
      <c r="G163" s="189"/>
      <c r="H163" s="189"/>
      <c r="I163" s="192"/>
      <c r="J163" s="203">
        <f>BK163</f>
        <v>0</v>
      </c>
      <c r="K163" s="189"/>
      <c r="L163" s="194"/>
      <c r="M163" s="195"/>
      <c r="N163" s="196"/>
      <c r="O163" s="196"/>
      <c r="P163" s="197">
        <f>SUM(P164:P166)</f>
        <v>0</v>
      </c>
      <c r="Q163" s="196"/>
      <c r="R163" s="197">
        <f>SUM(R164:R166)</f>
        <v>0</v>
      </c>
      <c r="S163" s="196"/>
      <c r="T163" s="198">
        <f>SUM(T164:T166)</f>
        <v>0</v>
      </c>
      <c r="AR163" s="199" t="s">
        <v>86</v>
      </c>
      <c r="AT163" s="200" t="s">
        <v>77</v>
      </c>
      <c r="AU163" s="200" t="s">
        <v>86</v>
      </c>
      <c r="AY163" s="199" t="s">
        <v>164</v>
      </c>
      <c r="BK163" s="201">
        <f>SUM(BK164:BK166)</f>
        <v>0</v>
      </c>
    </row>
    <row r="164" spans="1:65" s="2" customFormat="1" ht="24" customHeight="1">
      <c r="A164" s="35"/>
      <c r="B164" s="36"/>
      <c r="C164" s="204" t="s">
        <v>274</v>
      </c>
      <c r="D164" s="204" t="s">
        <v>166</v>
      </c>
      <c r="E164" s="205" t="s">
        <v>2630</v>
      </c>
      <c r="F164" s="206" t="s">
        <v>2631</v>
      </c>
      <c r="G164" s="207" t="s">
        <v>262</v>
      </c>
      <c r="H164" s="208">
        <v>50</v>
      </c>
      <c r="I164" s="209"/>
      <c r="J164" s="210">
        <f>ROUND(I164*H164,2)</f>
        <v>0</v>
      </c>
      <c r="K164" s="206" t="s">
        <v>170</v>
      </c>
      <c r="L164" s="40"/>
      <c r="M164" s="211" t="s">
        <v>1</v>
      </c>
      <c r="N164" s="212" t="s">
        <v>43</v>
      </c>
      <c r="O164" s="72"/>
      <c r="P164" s="213">
        <f>O164*H164</f>
        <v>0</v>
      </c>
      <c r="Q164" s="213">
        <v>0</v>
      </c>
      <c r="R164" s="213">
        <f>Q164*H164</f>
        <v>0</v>
      </c>
      <c r="S164" s="213">
        <v>0</v>
      </c>
      <c r="T164" s="214">
        <f>S164*H164</f>
        <v>0</v>
      </c>
      <c r="U164" s="35"/>
      <c r="V164" s="35"/>
      <c r="W164" s="35"/>
      <c r="X164" s="35"/>
      <c r="Y164" s="35"/>
      <c r="Z164" s="35"/>
      <c r="AA164" s="35"/>
      <c r="AB164" s="35"/>
      <c r="AC164" s="35"/>
      <c r="AD164" s="35"/>
      <c r="AE164" s="35"/>
      <c r="AR164" s="215" t="s">
        <v>171</v>
      </c>
      <c r="AT164" s="215" t="s">
        <v>166</v>
      </c>
      <c r="AU164" s="215" t="s">
        <v>88</v>
      </c>
      <c r="AY164" s="18" t="s">
        <v>164</v>
      </c>
      <c r="BE164" s="216">
        <f>IF(N164="základní",J164,0)</f>
        <v>0</v>
      </c>
      <c r="BF164" s="216">
        <f>IF(N164="snížená",J164,0)</f>
        <v>0</v>
      </c>
      <c r="BG164" s="216">
        <f>IF(N164="zákl. přenesená",J164,0)</f>
        <v>0</v>
      </c>
      <c r="BH164" s="216">
        <f>IF(N164="sníž. přenesená",J164,0)</f>
        <v>0</v>
      </c>
      <c r="BI164" s="216">
        <f>IF(N164="nulová",J164,0)</f>
        <v>0</v>
      </c>
      <c r="BJ164" s="18" t="s">
        <v>86</v>
      </c>
      <c r="BK164" s="216">
        <f>ROUND(I164*H164,2)</f>
        <v>0</v>
      </c>
      <c r="BL164" s="18" t="s">
        <v>171</v>
      </c>
      <c r="BM164" s="215" t="s">
        <v>2632</v>
      </c>
    </row>
    <row r="165" spans="1:65" s="2" customFormat="1" ht="19.5">
      <c r="A165" s="35"/>
      <c r="B165" s="36"/>
      <c r="C165" s="37"/>
      <c r="D165" s="217" t="s">
        <v>173</v>
      </c>
      <c r="E165" s="37"/>
      <c r="F165" s="218" t="s">
        <v>2633</v>
      </c>
      <c r="G165" s="37"/>
      <c r="H165" s="37"/>
      <c r="I165" s="116"/>
      <c r="J165" s="37"/>
      <c r="K165" s="37"/>
      <c r="L165" s="40"/>
      <c r="M165" s="219"/>
      <c r="N165" s="220"/>
      <c r="O165" s="72"/>
      <c r="P165" s="72"/>
      <c r="Q165" s="72"/>
      <c r="R165" s="72"/>
      <c r="S165" s="72"/>
      <c r="T165" s="73"/>
      <c r="U165" s="35"/>
      <c r="V165" s="35"/>
      <c r="W165" s="35"/>
      <c r="X165" s="35"/>
      <c r="Y165" s="35"/>
      <c r="Z165" s="35"/>
      <c r="AA165" s="35"/>
      <c r="AB165" s="35"/>
      <c r="AC165" s="35"/>
      <c r="AD165" s="35"/>
      <c r="AE165" s="35"/>
      <c r="AT165" s="18" t="s">
        <v>173</v>
      </c>
      <c r="AU165" s="18" t="s">
        <v>88</v>
      </c>
    </row>
    <row r="166" spans="1:65" s="13" customFormat="1" ht="11.25">
      <c r="B166" s="221"/>
      <c r="C166" s="222"/>
      <c r="D166" s="217" t="s">
        <v>175</v>
      </c>
      <c r="E166" s="223" t="s">
        <v>1</v>
      </c>
      <c r="F166" s="224" t="s">
        <v>2634</v>
      </c>
      <c r="G166" s="222"/>
      <c r="H166" s="225">
        <v>50</v>
      </c>
      <c r="I166" s="226"/>
      <c r="J166" s="222"/>
      <c r="K166" s="222"/>
      <c r="L166" s="227"/>
      <c r="M166" s="228"/>
      <c r="N166" s="229"/>
      <c r="O166" s="229"/>
      <c r="P166" s="229"/>
      <c r="Q166" s="229"/>
      <c r="R166" s="229"/>
      <c r="S166" s="229"/>
      <c r="T166" s="230"/>
      <c r="AT166" s="231" t="s">
        <v>175</v>
      </c>
      <c r="AU166" s="231" t="s">
        <v>88</v>
      </c>
      <c r="AV166" s="13" t="s">
        <v>88</v>
      </c>
      <c r="AW166" s="13" t="s">
        <v>33</v>
      </c>
      <c r="AX166" s="13" t="s">
        <v>86</v>
      </c>
      <c r="AY166" s="231" t="s">
        <v>164</v>
      </c>
    </row>
    <row r="167" spans="1:65" s="12" customFormat="1" ht="22.9" customHeight="1">
      <c r="B167" s="188"/>
      <c r="C167" s="189"/>
      <c r="D167" s="190" t="s">
        <v>77</v>
      </c>
      <c r="E167" s="202" t="s">
        <v>2230</v>
      </c>
      <c r="F167" s="202" t="s">
        <v>2231</v>
      </c>
      <c r="G167" s="189"/>
      <c r="H167" s="189"/>
      <c r="I167" s="192"/>
      <c r="J167" s="203">
        <f>BK167</f>
        <v>0</v>
      </c>
      <c r="K167" s="189"/>
      <c r="L167" s="194"/>
      <c r="M167" s="195"/>
      <c r="N167" s="196"/>
      <c r="O167" s="196"/>
      <c r="P167" s="197">
        <f>SUM(P168:P176)</f>
        <v>0</v>
      </c>
      <c r="Q167" s="196"/>
      <c r="R167" s="197">
        <f>SUM(R168:R176)</f>
        <v>0</v>
      </c>
      <c r="S167" s="196"/>
      <c r="T167" s="198">
        <f>SUM(T168:T176)</f>
        <v>0</v>
      </c>
      <c r="AR167" s="199" t="s">
        <v>86</v>
      </c>
      <c r="AT167" s="200" t="s">
        <v>77</v>
      </c>
      <c r="AU167" s="200" t="s">
        <v>86</v>
      </c>
      <c r="AY167" s="199" t="s">
        <v>164</v>
      </c>
      <c r="BK167" s="201">
        <f>SUM(BK168:BK176)</f>
        <v>0</v>
      </c>
    </row>
    <row r="168" spans="1:65" s="2" customFormat="1" ht="36" customHeight="1">
      <c r="A168" s="35"/>
      <c r="B168" s="36"/>
      <c r="C168" s="204" t="s">
        <v>283</v>
      </c>
      <c r="D168" s="204" t="s">
        <v>166</v>
      </c>
      <c r="E168" s="205" t="s">
        <v>2635</v>
      </c>
      <c r="F168" s="206" t="s">
        <v>2636</v>
      </c>
      <c r="G168" s="207" t="s">
        <v>243</v>
      </c>
      <c r="H168" s="208">
        <v>13</v>
      </c>
      <c r="I168" s="209"/>
      <c r="J168" s="210">
        <f>ROUND(I168*H168,2)</f>
        <v>0</v>
      </c>
      <c r="K168" s="206" t="s">
        <v>170</v>
      </c>
      <c r="L168" s="40"/>
      <c r="M168" s="211" t="s">
        <v>1</v>
      </c>
      <c r="N168" s="212" t="s">
        <v>43</v>
      </c>
      <c r="O168" s="72"/>
      <c r="P168" s="213">
        <f>O168*H168</f>
        <v>0</v>
      </c>
      <c r="Q168" s="213">
        <v>0</v>
      </c>
      <c r="R168" s="213">
        <f>Q168*H168</f>
        <v>0</v>
      </c>
      <c r="S168" s="213">
        <v>0</v>
      </c>
      <c r="T168" s="214">
        <f>S168*H168</f>
        <v>0</v>
      </c>
      <c r="U168" s="35"/>
      <c r="V168" s="35"/>
      <c r="W168" s="35"/>
      <c r="X168" s="35"/>
      <c r="Y168" s="35"/>
      <c r="Z168" s="35"/>
      <c r="AA168" s="35"/>
      <c r="AB168" s="35"/>
      <c r="AC168" s="35"/>
      <c r="AD168" s="35"/>
      <c r="AE168" s="35"/>
      <c r="AR168" s="215" t="s">
        <v>171</v>
      </c>
      <c r="AT168" s="215" t="s">
        <v>166</v>
      </c>
      <c r="AU168" s="215" t="s">
        <v>88</v>
      </c>
      <c r="AY168" s="18" t="s">
        <v>164</v>
      </c>
      <c r="BE168" s="216">
        <f>IF(N168="základní",J168,0)</f>
        <v>0</v>
      </c>
      <c r="BF168" s="216">
        <f>IF(N168="snížená",J168,0)</f>
        <v>0</v>
      </c>
      <c r="BG168" s="216">
        <f>IF(N168="zákl. přenesená",J168,0)</f>
        <v>0</v>
      </c>
      <c r="BH168" s="216">
        <f>IF(N168="sníž. přenesená",J168,0)</f>
        <v>0</v>
      </c>
      <c r="BI168" s="216">
        <f>IF(N168="nulová",J168,0)</f>
        <v>0</v>
      </c>
      <c r="BJ168" s="18" t="s">
        <v>86</v>
      </c>
      <c r="BK168" s="216">
        <f>ROUND(I168*H168,2)</f>
        <v>0</v>
      </c>
      <c r="BL168" s="18" t="s">
        <v>171</v>
      </c>
      <c r="BM168" s="215" t="s">
        <v>2637</v>
      </c>
    </row>
    <row r="169" spans="1:65" s="2" customFormat="1" ht="117">
      <c r="A169" s="35"/>
      <c r="B169" s="36"/>
      <c r="C169" s="37"/>
      <c r="D169" s="217" t="s">
        <v>173</v>
      </c>
      <c r="E169" s="37"/>
      <c r="F169" s="218" t="s">
        <v>2638</v>
      </c>
      <c r="G169" s="37"/>
      <c r="H169" s="37"/>
      <c r="I169" s="116"/>
      <c r="J169" s="37"/>
      <c r="K169" s="37"/>
      <c r="L169" s="40"/>
      <c r="M169" s="219"/>
      <c r="N169" s="220"/>
      <c r="O169" s="72"/>
      <c r="P169" s="72"/>
      <c r="Q169" s="72"/>
      <c r="R169" s="72"/>
      <c r="S169" s="72"/>
      <c r="T169" s="73"/>
      <c r="U169" s="35"/>
      <c r="V169" s="35"/>
      <c r="W169" s="35"/>
      <c r="X169" s="35"/>
      <c r="Y169" s="35"/>
      <c r="Z169" s="35"/>
      <c r="AA169" s="35"/>
      <c r="AB169" s="35"/>
      <c r="AC169" s="35"/>
      <c r="AD169" s="35"/>
      <c r="AE169" s="35"/>
      <c r="AT169" s="18" t="s">
        <v>173</v>
      </c>
      <c r="AU169" s="18" t="s">
        <v>88</v>
      </c>
    </row>
    <row r="170" spans="1:65" s="2" customFormat="1" ht="24" customHeight="1">
      <c r="A170" s="35"/>
      <c r="B170" s="36"/>
      <c r="C170" s="204" t="s">
        <v>288</v>
      </c>
      <c r="D170" s="204" t="s">
        <v>166</v>
      </c>
      <c r="E170" s="205" t="s">
        <v>2232</v>
      </c>
      <c r="F170" s="206" t="s">
        <v>2233</v>
      </c>
      <c r="G170" s="207" t="s">
        <v>243</v>
      </c>
      <c r="H170" s="208">
        <v>13</v>
      </c>
      <c r="I170" s="209"/>
      <c r="J170" s="210">
        <f>ROUND(I170*H170,2)</f>
        <v>0</v>
      </c>
      <c r="K170" s="206" t="s">
        <v>170</v>
      </c>
      <c r="L170" s="40"/>
      <c r="M170" s="211" t="s">
        <v>1</v>
      </c>
      <c r="N170" s="212" t="s">
        <v>43</v>
      </c>
      <c r="O170" s="72"/>
      <c r="P170" s="213">
        <f>O170*H170</f>
        <v>0</v>
      </c>
      <c r="Q170" s="213">
        <v>0</v>
      </c>
      <c r="R170" s="213">
        <f>Q170*H170</f>
        <v>0</v>
      </c>
      <c r="S170" s="213">
        <v>0</v>
      </c>
      <c r="T170" s="214">
        <f>S170*H170</f>
        <v>0</v>
      </c>
      <c r="U170" s="35"/>
      <c r="V170" s="35"/>
      <c r="W170" s="35"/>
      <c r="X170" s="35"/>
      <c r="Y170" s="35"/>
      <c r="Z170" s="35"/>
      <c r="AA170" s="35"/>
      <c r="AB170" s="35"/>
      <c r="AC170" s="35"/>
      <c r="AD170" s="35"/>
      <c r="AE170" s="35"/>
      <c r="AR170" s="215" t="s">
        <v>171</v>
      </c>
      <c r="AT170" s="215" t="s">
        <v>166</v>
      </c>
      <c r="AU170" s="215" t="s">
        <v>88</v>
      </c>
      <c r="AY170" s="18" t="s">
        <v>164</v>
      </c>
      <c r="BE170" s="216">
        <f>IF(N170="základní",J170,0)</f>
        <v>0</v>
      </c>
      <c r="BF170" s="216">
        <f>IF(N170="snížená",J170,0)</f>
        <v>0</v>
      </c>
      <c r="BG170" s="216">
        <f>IF(N170="zákl. přenesená",J170,0)</f>
        <v>0</v>
      </c>
      <c r="BH170" s="216">
        <f>IF(N170="sníž. přenesená",J170,0)</f>
        <v>0</v>
      </c>
      <c r="BI170" s="216">
        <f>IF(N170="nulová",J170,0)</f>
        <v>0</v>
      </c>
      <c r="BJ170" s="18" t="s">
        <v>86</v>
      </c>
      <c r="BK170" s="216">
        <f>ROUND(I170*H170,2)</f>
        <v>0</v>
      </c>
      <c r="BL170" s="18" t="s">
        <v>171</v>
      </c>
      <c r="BM170" s="215" t="s">
        <v>2639</v>
      </c>
    </row>
    <row r="171" spans="1:65" s="2" customFormat="1" ht="78">
      <c r="A171" s="35"/>
      <c r="B171" s="36"/>
      <c r="C171" s="37"/>
      <c r="D171" s="217" t="s">
        <v>173</v>
      </c>
      <c r="E171" s="37"/>
      <c r="F171" s="218" t="s">
        <v>2235</v>
      </c>
      <c r="G171" s="37"/>
      <c r="H171" s="37"/>
      <c r="I171" s="116"/>
      <c r="J171" s="37"/>
      <c r="K171" s="37"/>
      <c r="L171" s="40"/>
      <c r="M171" s="219"/>
      <c r="N171" s="220"/>
      <c r="O171" s="72"/>
      <c r="P171" s="72"/>
      <c r="Q171" s="72"/>
      <c r="R171" s="72"/>
      <c r="S171" s="72"/>
      <c r="T171" s="73"/>
      <c r="U171" s="35"/>
      <c r="V171" s="35"/>
      <c r="W171" s="35"/>
      <c r="X171" s="35"/>
      <c r="Y171" s="35"/>
      <c r="Z171" s="35"/>
      <c r="AA171" s="35"/>
      <c r="AB171" s="35"/>
      <c r="AC171" s="35"/>
      <c r="AD171" s="35"/>
      <c r="AE171" s="35"/>
      <c r="AT171" s="18" t="s">
        <v>173</v>
      </c>
      <c r="AU171" s="18" t="s">
        <v>88</v>
      </c>
    </row>
    <row r="172" spans="1:65" s="2" customFormat="1" ht="36" customHeight="1">
      <c r="A172" s="35"/>
      <c r="B172" s="36"/>
      <c r="C172" s="204" t="s">
        <v>294</v>
      </c>
      <c r="D172" s="204" t="s">
        <v>166</v>
      </c>
      <c r="E172" s="205" t="s">
        <v>2236</v>
      </c>
      <c r="F172" s="206" t="s">
        <v>2237</v>
      </c>
      <c r="G172" s="207" t="s">
        <v>243</v>
      </c>
      <c r="H172" s="208">
        <v>130</v>
      </c>
      <c r="I172" s="209"/>
      <c r="J172" s="210">
        <f>ROUND(I172*H172,2)</f>
        <v>0</v>
      </c>
      <c r="K172" s="206" t="s">
        <v>170</v>
      </c>
      <c r="L172" s="40"/>
      <c r="M172" s="211" t="s">
        <v>1</v>
      </c>
      <c r="N172" s="212" t="s">
        <v>43</v>
      </c>
      <c r="O172" s="72"/>
      <c r="P172" s="213">
        <f>O172*H172</f>
        <v>0</v>
      </c>
      <c r="Q172" s="213">
        <v>0</v>
      </c>
      <c r="R172" s="213">
        <f>Q172*H172</f>
        <v>0</v>
      </c>
      <c r="S172" s="213">
        <v>0</v>
      </c>
      <c r="T172" s="214">
        <f>S172*H172</f>
        <v>0</v>
      </c>
      <c r="U172" s="35"/>
      <c r="V172" s="35"/>
      <c r="W172" s="35"/>
      <c r="X172" s="35"/>
      <c r="Y172" s="35"/>
      <c r="Z172" s="35"/>
      <c r="AA172" s="35"/>
      <c r="AB172" s="35"/>
      <c r="AC172" s="35"/>
      <c r="AD172" s="35"/>
      <c r="AE172" s="35"/>
      <c r="AR172" s="215" t="s">
        <v>171</v>
      </c>
      <c r="AT172" s="215" t="s">
        <v>166</v>
      </c>
      <c r="AU172" s="215" t="s">
        <v>88</v>
      </c>
      <c r="AY172" s="18" t="s">
        <v>164</v>
      </c>
      <c r="BE172" s="216">
        <f>IF(N172="základní",J172,0)</f>
        <v>0</v>
      </c>
      <c r="BF172" s="216">
        <f>IF(N172="snížená",J172,0)</f>
        <v>0</v>
      </c>
      <c r="BG172" s="216">
        <f>IF(N172="zákl. přenesená",J172,0)</f>
        <v>0</v>
      </c>
      <c r="BH172" s="216">
        <f>IF(N172="sníž. přenesená",J172,0)</f>
        <v>0</v>
      </c>
      <c r="BI172" s="216">
        <f>IF(N172="nulová",J172,0)</f>
        <v>0</v>
      </c>
      <c r="BJ172" s="18" t="s">
        <v>86</v>
      </c>
      <c r="BK172" s="216">
        <f>ROUND(I172*H172,2)</f>
        <v>0</v>
      </c>
      <c r="BL172" s="18" t="s">
        <v>171</v>
      </c>
      <c r="BM172" s="215" t="s">
        <v>2640</v>
      </c>
    </row>
    <row r="173" spans="1:65" s="2" customFormat="1" ht="78">
      <c r="A173" s="35"/>
      <c r="B173" s="36"/>
      <c r="C173" s="37"/>
      <c r="D173" s="217" t="s">
        <v>173</v>
      </c>
      <c r="E173" s="37"/>
      <c r="F173" s="218" t="s">
        <v>2235</v>
      </c>
      <c r="G173" s="37"/>
      <c r="H173" s="37"/>
      <c r="I173" s="116"/>
      <c r="J173" s="37"/>
      <c r="K173" s="37"/>
      <c r="L173" s="40"/>
      <c r="M173" s="219"/>
      <c r="N173" s="220"/>
      <c r="O173" s="72"/>
      <c r="P173" s="72"/>
      <c r="Q173" s="72"/>
      <c r="R173" s="72"/>
      <c r="S173" s="72"/>
      <c r="T173" s="73"/>
      <c r="U173" s="35"/>
      <c r="V173" s="35"/>
      <c r="W173" s="35"/>
      <c r="X173" s="35"/>
      <c r="Y173" s="35"/>
      <c r="Z173" s="35"/>
      <c r="AA173" s="35"/>
      <c r="AB173" s="35"/>
      <c r="AC173" s="35"/>
      <c r="AD173" s="35"/>
      <c r="AE173" s="35"/>
      <c r="AT173" s="18" t="s">
        <v>173</v>
      </c>
      <c r="AU173" s="18" t="s">
        <v>88</v>
      </c>
    </row>
    <row r="174" spans="1:65" s="13" customFormat="1" ht="11.25">
      <c r="B174" s="221"/>
      <c r="C174" s="222"/>
      <c r="D174" s="217" t="s">
        <v>175</v>
      </c>
      <c r="E174" s="222"/>
      <c r="F174" s="224" t="s">
        <v>2641</v>
      </c>
      <c r="G174" s="222"/>
      <c r="H174" s="225">
        <v>130</v>
      </c>
      <c r="I174" s="226"/>
      <c r="J174" s="222"/>
      <c r="K174" s="222"/>
      <c r="L174" s="227"/>
      <c r="M174" s="228"/>
      <c r="N174" s="229"/>
      <c r="O174" s="229"/>
      <c r="P174" s="229"/>
      <c r="Q174" s="229"/>
      <c r="R174" s="229"/>
      <c r="S174" s="229"/>
      <c r="T174" s="230"/>
      <c r="AT174" s="231" t="s">
        <v>175</v>
      </c>
      <c r="AU174" s="231" t="s">
        <v>88</v>
      </c>
      <c r="AV174" s="13" t="s">
        <v>88</v>
      </c>
      <c r="AW174" s="13" t="s">
        <v>4</v>
      </c>
      <c r="AX174" s="13" t="s">
        <v>86</v>
      </c>
      <c r="AY174" s="231" t="s">
        <v>164</v>
      </c>
    </row>
    <row r="175" spans="1:65" s="2" customFormat="1" ht="36" customHeight="1">
      <c r="A175" s="35"/>
      <c r="B175" s="36"/>
      <c r="C175" s="204" t="s">
        <v>7</v>
      </c>
      <c r="D175" s="204" t="s">
        <v>166</v>
      </c>
      <c r="E175" s="205" t="s">
        <v>2642</v>
      </c>
      <c r="F175" s="206" t="s">
        <v>2643</v>
      </c>
      <c r="G175" s="207" t="s">
        <v>243</v>
      </c>
      <c r="H175" s="208">
        <v>34.008000000000003</v>
      </c>
      <c r="I175" s="209"/>
      <c r="J175" s="210">
        <f>ROUND(I175*H175,2)</f>
        <v>0</v>
      </c>
      <c r="K175" s="206" t="s">
        <v>170</v>
      </c>
      <c r="L175" s="40"/>
      <c r="M175" s="211" t="s">
        <v>1</v>
      </c>
      <c r="N175" s="212" t="s">
        <v>43</v>
      </c>
      <c r="O175" s="72"/>
      <c r="P175" s="213">
        <f>O175*H175</f>
        <v>0</v>
      </c>
      <c r="Q175" s="213">
        <v>0</v>
      </c>
      <c r="R175" s="213">
        <f>Q175*H175</f>
        <v>0</v>
      </c>
      <c r="S175" s="213">
        <v>0</v>
      </c>
      <c r="T175" s="214">
        <f>S175*H175</f>
        <v>0</v>
      </c>
      <c r="U175" s="35"/>
      <c r="V175" s="35"/>
      <c r="W175" s="35"/>
      <c r="X175" s="35"/>
      <c r="Y175" s="35"/>
      <c r="Z175" s="35"/>
      <c r="AA175" s="35"/>
      <c r="AB175" s="35"/>
      <c r="AC175" s="35"/>
      <c r="AD175" s="35"/>
      <c r="AE175" s="35"/>
      <c r="AR175" s="215" t="s">
        <v>171</v>
      </c>
      <c r="AT175" s="215" t="s">
        <v>166</v>
      </c>
      <c r="AU175" s="215" t="s">
        <v>88</v>
      </c>
      <c r="AY175" s="18" t="s">
        <v>164</v>
      </c>
      <c r="BE175" s="216">
        <f>IF(N175="základní",J175,0)</f>
        <v>0</v>
      </c>
      <c r="BF175" s="216">
        <f>IF(N175="snížená",J175,0)</f>
        <v>0</v>
      </c>
      <c r="BG175" s="216">
        <f>IF(N175="zákl. přenesená",J175,0)</f>
        <v>0</v>
      </c>
      <c r="BH175" s="216">
        <f>IF(N175="sníž. přenesená",J175,0)</f>
        <v>0</v>
      </c>
      <c r="BI175" s="216">
        <f>IF(N175="nulová",J175,0)</f>
        <v>0</v>
      </c>
      <c r="BJ175" s="18" t="s">
        <v>86</v>
      </c>
      <c r="BK175" s="216">
        <f>ROUND(I175*H175,2)</f>
        <v>0</v>
      </c>
      <c r="BL175" s="18" t="s">
        <v>171</v>
      </c>
      <c r="BM175" s="215" t="s">
        <v>2644</v>
      </c>
    </row>
    <row r="176" spans="1:65" s="2" customFormat="1" ht="68.25">
      <c r="A176" s="35"/>
      <c r="B176" s="36"/>
      <c r="C176" s="37"/>
      <c r="D176" s="217" t="s">
        <v>173</v>
      </c>
      <c r="E176" s="37"/>
      <c r="F176" s="218" t="s">
        <v>2243</v>
      </c>
      <c r="G176" s="37"/>
      <c r="H176" s="37"/>
      <c r="I176" s="116"/>
      <c r="J176" s="37"/>
      <c r="K176" s="37"/>
      <c r="L176" s="40"/>
      <c r="M176" s="219"/>
      <c r="N176" s="220"/>
      <c r="O176" s="72"/>
      <c r="P176" s="72"/>
      <c r="Q176" s="72"/>
      <c r="R176" s="72"/>
      <c r="S176" s="72"/>
      <c r="T176" s="73"/>
      <c r="U176" s="35"/>
      <c r="V176" s="35"/>
      <c r="W176" s="35"/>
      <c r="X176" s="35"/>
      <c r="Y176" s="35"/>
      <c r="Z176" s="35"/>
      <c r="AA176" s="35"/>
      <c r="AB176" s="35"/>
      <c r="AC176" s="35"/>
      <c r="AD176" s="35"/>
      <c r="AE176" s="35"/>
      <c r="AT176" s="18" t="s">
        <v>173</v>
      </c>
      <c r="AU176" s="18" t="s">
        <v>88</v>
      </c>
    </row>
    <row r="177" spans="1:65" s="12" customFormat="1" ht="22.9" customHeight="1">
      <c r="B177" s="188"/>
      <c r="C177" s="189"/>
      <c r="D177" s="190" t="s">
        <v>77</v>
      </c>
      <c r="E177" s="202" t="s">
        <v>636</v>
      </c>
      <c r="F177" s="202" t="s">
        <v>637</v>
      </c>
      <c r="G177" s="189"/>
      <c r="H177" s="189"/>
      <c r="I177" s="192"/>
      <c r="J177" s="203">
        <f>BK177</f>
        <v>0</v>
      </c>
      <c r="K177" s="189"/>
      <c r="L177" s="194"/>
      <c r="M177" s="195"/>
      <c r="N177" s="196"/>
      <c r="O177" s="196"/>
      <c r="P177" s="197">
        <f>SUM(P178:P179)</f>
        <v>0</v>
      </c>
      <c r="Q177" s="196"/>
      <c r="R177" s="197">
        <f>SUM(R178:R179)</f>
        <v>0</v>
      </c>
      <c r="S177" s="196"/>
      <c r="T177" s="198">
        <f>SUM(T178:T179)</f>
        <v>0</v>
      </c>
      <c r="AR177" s="199" t="s">
        <v>86</v>
      </c>
      <c r="AT177" s="200" t="s">
        <v>77</v>
      </c>
      <c r="AU177" s="200" t="s">
        <v>86</v>
      </c>
      <c r="AY177" s="199" t="s">
        <v>164</v>
      </c>
      <c r="BK177" s="201">
        <f>SUM(BK178:BK179)</f>
        <v>0</v>
      </c>
    </row>
    <row r="178" spans="1:65" s="2" customFormat="1" ht="48" customHeight="1">
      <c r="A178" s="35"/>
      <c r="B178" s="36"/>
      <c r="C178" s="204" t="s">
        <v>303</v>
      </c>
      <c r="D178" s="204" t="s">
        <v>166</v>
      </c>
      <c r="E178" s="205" t="s">
        <v>2645</v>
      </c>
      <c r="F178" s="206" t="s">
        <v>2646</v>
      </c>
      <c r="G178" s="207" t="s">
        <v>243</v>
      </c>
      <c r="H178" s="208">
        <v>9.048</v>
      </c>
      <c r="I178" s="209"/>
      <c r="J178" s="210">
        <f>ROUND(I178*H178,2)</f>
        <v>0</v>
      </c>
      <c r="K178" s="206" t="s">
        <v>170</v>
      </c>
      <c r="L178" s="40"/>
      <c r="M178" s="211" t="s">
        <v>1</v>
      </c>
      <c r="N178" s="212" t="s">
        <v>43</v>
      </c>
      <c r="O178" s="72"/>
      <c r="P178" s="213">
        <f>O178*H178</f>
        <v>0</v>
      </c>
      <c r="Q178" s="213">
        <v>0</v>
      </c>
      <c r="R178" s="213">
        <f>Q178*H178</f>
        <v>0</v>
      </c>
      <c r="S178" s="213">
        <v>0</v>
      </c>
      <c r="T178" s="214">
        <f>S178*H178</f>
        <v>0</v>
      </c>
      <c r="U178" s="35"/>
      <c r="V178" s="35"/>
      <c r="W178" s="35"/>
      <c r="X178" s="35"/>
      <c r="Y178" s="35"/>
      <c r="Z178" s="35"/>
      <c r="AA178" s="35"/>
      <c r="AB178" s="35"/>
      <c r="AC178" s="35"/>
      <c r="AD178" s="35"/>
      <c r="AE178" s="35"/>
      <c r="AR178" s="215" t="s">
        <v>171</v>
      </c>
      <c r="AT178" s="215" t="s">
        <v>166</v>
      </c>
      <c r="AU178" s="215" t="s">
        <v>88</v>
      </c>
      <c r="AY178" s="18" t="s">
        <v>164</v>
      </c>
      <c r="BE178" s="216">
        <f>IF(N178="základní",J178,0)</f>
        <v>0</v>
      </c>
      <c r="BF178" s="216">
        <f>IF(N178="snížená",J178,0)</f>
        <v>0</v>
      </c>
      <c r="BG178" s="216">
        <f>IF(N178="zákl. přenesená",J178,0)</f>
        <v>0</v>
      </c>
      <c r="BH178" s="216">
        <f>IF(N178="sníž. přenesená",J178,0)</f>
        <v>0</v>
      </c>
      <c r="BI178" s="216">
        <f>IF(N178="nulová",J178,0)</f>
        <v>0</v>
      </c>
      <c r="BJ178" s="18" t="s">
        <v>86</v>
      </c>
      <c r="BK178" s="216">
        <f>ROUND(I178*H178,2)</f>
        <v>0</v>
      </c>
      <c r="BL178" s="18" t="s">
        <v>171</v>
      </c>
      <c r="BM178" s="215" t="s">
        <v>2647</v>
      </c>
    </row>
    <row r="179" spans="1:65" s="2" customFormat="1" ht="48.75">
      <c r="A179" s="35"/>
      <c r="B179" s="36"/>
      <c r="C179" s="37"/>
      <c r="D179" s="217" t="s">
        <v>173</v>
      </c>
      <c r="E179" s="37"/>
      <c r="F179" s="218" t="s">
        <v>2648</v>
      </c>
      <c r="G179" s="37"/>
      <c r="H179" s="37"/>
      <c r="I179" s="116"/>
      <c r="J179" s="37"/>
      <c r="K179" s="37"/>
      <c r="L179" s="40"/>
      <c r="M179" s="278"/>
      <c r="N179" s="279"/>
      <c r="O179" s="280"/>
      <c r="P179" s="280"/>
      <c r="Q179" s="280"/>
      <c r="R179" s="280"/>
      <c r="S179" s="280"/>
      <c r="T179" s="281"/>
      <c r="U179" s="35"/>
      <c r="V179" s="35"/>
      <c r="W179" s="35"/>
      <c r="X179" s="35"/>
      <c r="Y179" s="35"/>
      <c r="Z179" s="35"/>
      <c r="AA179" s="35"/>
      <c r="AB179" s="35"/>
      <c r="AC179" s="35"/>
      <c r="AD179" s="35"/>
      <c r="AE179" s="35"/>
      <c r="AT179" s="18" t="s">
        <v>173</v>
      </c>
      <c r="AU179" s="18" t="s">
        <v>88</v>
      </c>
    </row>
    <row r="180" spans="1:65" s="2" customFormat="1" ht="6.95" customHeight="1">
      <c r="A180" s="35"/>
      <c r="B180" s="55"/>
      <c r="C180" s="56"/>
      <c r="D180" s="56"/>
      <c r="E180" s="56"/>
      <c r="F180" s="56"/>
      <c r="G180" s="56"/>
      <c r="H180" s="56"/>
      <c r="I180" s="153"/>
      <c r="J180" s="56"/>
      <c r="K180" s="56"/>
      <c r="L180" s="40"/>
      <c r="M180" s="35"/>
      <c r="O180" s="35"/>
      <c r="P180" s="35"/>
      <c r="Q180" s="35"/>
      <c r="R180" s="35"/>
      <c r="S180" s="35"/>
      <c r="T180" s="35"/>
      <c r="U180" s="35"/>
      <c r="V180" s="35"/>
      <c r="W180" s="35"/>
      <c r="X180" s="35"/>
      <c r="Y180" s="35"/>
      <c r="Z180" s="35"/>
      <c r="AA180" s="35"/>
      <c r="AB180" s="35"/>
      <c r="AC180" s="35"/>
      <c r="AD180" s="35"/>
      <c r="AE180" s="35"/>
    </row>
  </sheetData>
  <sheetProtection algorithmName="SHA-512" hashValue="dQ/ppCxrli7/+9ZpPGbelXitwNaWXoNbp4CTps84iOq0N+xd8I7R2IE0XKhkmJoxB1s++bWuMUmMCLTr1tVvVQ==" saltValue="cV5z0P035EGOiCsVQxJGj4XUdaDui1XFQ3OcaEPlTV/bncRuLx6JaRCm0G8z3zylBnzEN4AoleVlLLDonvklbg==" spinCount="100000" sheet="1" objects="1" scenarios="1" formatColumns="0" formatRows="0" autoFilter="0"/>
  <autoFilter ref="C122:K179"/>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17"/>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109"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09"/>
      <c r="L2" s="301"/>
      <c r="M2" s="301"/>
      <c r="N2" s="301"/>
      <c r="O2" s="301"/>
      <c r="P2" s="301"/>
      <c r="Q2" s="301"/>
      <c r="R2" s="301"/>
      <c r="S2" s="301"/>
      <c r="T2" s="301"/>
      <c r="U2" s="301"/>
      <c r="V2" s="301"/>
      <c r="AT2" s="18" t="s">
        <v>109</v>
      </c>
    </row>
    <row r="3" spans="1:46" s="1" customFormat="1" ht="6.95" customHeight="1">
      <c r="B3" s="110"/>
      <c r="C3" s="111"/>
      <c r="D3" s="111"/>
      <c r="E3" s="111"/>
      <c r="F3" s="111"/>
      <c r="G3" s="111"/>
      <c r="H3" s="111"/>
      <c r="I3" s="112"/>
      <c r="J3" s="111"/>
      <c r="K3" s="111"/>
      <c r="L3" s="21"/>
      <c r="AT3" s="18" t="s">
        <v>88</v>
      </c>
    </row>
    <row r="4" spans="1:46" s="1" customFormat="1" ht="24.95" customHeight="1">
      <c r="B4" s="21"/>
      <c r="D4" s="113" t="s">
        <v>119</v>
      </c>
      <c r="I4" s="109"/>
      <c r="L4" s="21"/>
      <c r="M4" s="114" t="s">
        <v>10</v>
      </c>
      <c r="AT4" s="18" t="s">
        <v>4</v>
      </c>
    </row>
    <row r="5" spans="1:46" s="1" customFormat="1" ht="6.95" customHeight="1">
      <c r="B5" s="21"/>
      <c r="I5" s="109"/>
      <c r="L5" s="21"/>
    </row>
    <row r="6" spans="1:46" s="1" customFormat="1" ht="12" customHeight="1">
      <c r="B6" s="21"/>
      <c r="D6" s="115" t="s">
        <v>16</v>
      </c>
      <c r="I6" s="109"/>
      <c r="L6" s="21"/>
    </row>
    <row r="7" spans="1:46" s="1" customFormat="1" ht="25.5" customHeight="1">
      <c r="B7" s="21"/>
      <c r="E7" s="331" t="str">
        <f>'Rekapitulace stavby'!K6</f>
        <v>Výstavba veř.soc. zařízení nap.č.st. 856/7 vč. přípojek na p.p.č. 5327/1 a 1538/3, Klínovec, k.ú. Jáchymov</v>
      </c>
      <c r="F7" s="332"/>
      <c r="G7" s="332"/>
      <c r="H7" s="332"/>
      <c r="I7" s="109"/>
      <c r="L7" s="21"/>
    </row>
    <row r="8" spans="1:46" s="2" customFormat="1" ht="12" customHeight="1">
      <c r="A8" s="35"/>
      <c r="B8" s="40"/>
      <c r="C8" s="35"/>
      <c r="D8" s="115" t="s">
        <v>120</v>
      </c>
      <c r="E8" s="35"/>
      <c r="F8" s="35"/>
      <c r="G8" s="35"/>
      <c r="H8" s="35"/>
      <c r="I8" s="116"/>
      <c r="J8" s="35"/>
      <c r="K8" s="35"/>
      <c r="L8" s="52"/>
      <c r="S8" s="35"/>
      <c r="T8" s="35"/>
      <c r="U8" s="35"/>
      <c r="V8" s="35"/>
      <c r="W8" s="35"/>
      <c r="X8" s="35"/>
      <c r="Y8" s="35"/>
      <c r="Z8" s="35"/>
      <c r="AA8" s="35"/>
      <c r="AB8" s="35"/>
      <c r="AC8" s="35"/>
      <c r="AD8" s="35"/>
      <c r="AE8" s="35"/>
    </row>
    <row r="9" spans="1:46" s="2" customFormat="1" ht="16.5" customHeight="1">
      <c r="A9" s="35"/>
      <c r="B9" s="40"/>
      <c r="C9" s="35"/>
      <c r="D9" s="35"/>
      <c r="E9" s="333" t="s">
        <v>2649</v>
      </c>
      <c r="F9" s="334"/>
      <c r="G9" s="334"/>
      <c r="H9" s="334"/>
      <c r="I9" s="116"/>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116"/>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15" t="s">
        <v>18</v>
      </c>
      <c r="E11" s="35"/>
      <c r="F11" s="117" t="s">
        <v>1</v>
      </c>
      <c r="G11" s="35"/>
      <c r="H11" s="35"/>
      <c r="I11" s="118" t="s">
        <v>19</v>
      </c>
      <c r="J11" s="117" t="s">
        <v>1</v>
      </c>
      <c r="K11" s="35"/>
      <c r="L11" s="52"/>
      <c r="S11" s="35"/>
      <c r="T11" s="35"/>
      <c r="U11" s="35"/>
      <c r="V11" s="35"/>
      <c r="W11" s="35"/>
      <c r="X11" s="35"/>
      <c r="Y11" s="35"/>
      <c r="Z11" s="35"/>
      <c r="AA11" s="35"/>
      <c r="AB11" s="35"/>
      <c r="AC11" s="35"/>
      <c r="AD11" s="35"/>
      <c r="AE11" s="35"/>
    </row>
    <row r="12" spans="1:46" s="2" customFormat="1" ht="12" customHeight="1">
      <c r="A12" s="35"/>
      <c r="B12" s="40"/>
      <c r="C12" s="35"/>
      <c r="D12" s="115" t="s">
        <v>20</v>
      </c>
      <c r="E12" s="35"/>
      <c r="F12" s="117" t="s">
        <v>21</v>
      </c>
      <c r="G12" s="35"/>
      <c r="H12" s="35"/>
      <c r="I12" s="118" t="s">
        <v>22</v>
      </c>
      <c r="J12" s="119" t="str">
        <f>'Rekapitulace stavby'!AN8</f>
        <v>25. 11. 2019</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116"/>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15" t="s">
        <v>24</v>
      </c>
      <c r="E14" s="35"/>
      <c r="F14" s="35"/>
      <c r="G14" s="35"/>
      <c r="H14" s="35"/>
      <c r="I14" s="118" t="s">
        <v>25</v>
      </c>
      <c r="J14" s="117" t="s">
        <v>1</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7" t="s">
        <v>26</v>
      </c>
      <c r="F15" s="35"/>
      <c r="G15" s="35"/>
      <c r="H15" s="35"/>
      <c r="I15" s="118" t="s">
        <v>27</v>
      </c>
      <c r="J15" s="117"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116"/>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15" t="s">
        <v>28</v>
      </c>
      <c r="E17" s="35"/>
      <c r="F17" s="35"/>
      <c r="G17" s="35"/>
      <c r="H17" s="35"/>
      <c r="I17" s="118" t="s">
        <v>25</v>
      </c>
      <c r="J17" s="31"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335" t="str">
        <f>'Rekapitulace stavby'!E14</f>
        <v>Vyplň údaj</v>
      </c>
      <c r="F18" s="336"/>
      <c r="G18" s="336"/>
      <c r="H18" s="336"/>
      <c r="I18" s="118" t="s">
        <v>27</v>
      </c>
      <c r="J18" s="31"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116"/>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15" t="s">
        <v>30</v>
      </c>
      <c r="E20" s="35"/>
      <c r="F20" s="35"/>
      <c r="G20" s="35"/>
      <c r="H20" s="35"/>
      <c r="I20" s="118" t="s">
        <v>25</v>
      </c>
      <c r="J20" s="117" t="s">
        <v>31</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7" t="s">
        <v>32</v>
      </c>
      <c r="F21" s="35"/>
      <c r="G21" s="35"/>
      <c r="H21" s="35"/>
      <c r="I21" s="118" t="s">
        <v>27</v>
      </c>
      <c r="J21" s="117"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116"/>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15" t="s">
        <v>34</v>
      </c>
      <c r="E23" s="35"/>
      <c r="F23" s="35"/>
      <c r="G23" s="35"/>
      <c r="H23" s="35"/>
      <c r="I23" s="118" t="s">
        <v>25</v>
      </c>
      <c r="J23" s="117"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7" t="s">
        <v>35</v>
      </c>
      <c r="F24" s="35"/>
      <c r="G24" s="35"/>
      <c r="H24" s="35"/>
      <c r="I24" s="118" t="s">
        <v>27</v>
      </c>
      <c r="J24" s="117"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116"/>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15" t="s">
        <v>36</v>
      </c>
      <c r="E26" s="35"/>
      <c r="F26" s="35"/>
      <c r="G26" s="35"/>
      <c r="H26" s="35"/>
      <c r="I26" s="116"/>
      <c r="J26" s="35"/>
      <c r="K26" s="35"/>
      <c r="L26" s="52"/>
      <c r="S26" s="35"/>
      <c r="T26" s="35"/>
      <c r="U26" s="35"/>
      <c r="V26" s="35"/>
      <c r="W26" s="35"/>
      <c r="X26" s="35"/>
      <c r="Y26" s="35"/>
      <c r="Z26" s="35"/>
      <c r="AA26" s="35"/>
      <c r="AB26" s="35"/>
      <c r="AC26" s="35"/>
      <c r="AD26" s="35"/>
      <c r="AE26" s="35"/>
    </row>
    <row r="27" spans="1:31" s="8" customFormat="1" ht="16.5" customHeight="1">
      <c r="A27" s="120"/>
      <c r="B27" s="121"/>
      <c r="C27" s="120"/>
      <c r="D27" s="120"/>
      <c r="E27" s="337" t="s">
        <v>1</v>
      </c>
      <c r="F27" s="337"/>
      <c r="G27" s="337"/>
      <c r="H27" s="337"/>
      <c r="I27" s="122"/>
      <c r="J27" s="120"/>
      <c r="K27" s="120"/>
      <c r="L27" s="123"/>
      <c r="S27" s="120"/>
      <c r="T27" s="120"/>
      <c r="U27" s="120"/>
      <c r="V27" s="120"/>
      <c r="W27" s="120"/>
      <c r="X27" s="120"/>
      <c r="Y27" s="120"/>
      <c r="Z27" s="120"/>
      <c r="AA27" s="120"/>
      <c r="AB27" s="120"/>
      <c r="AC27" s="120"/>
      <c r="AD27" s="120"/>
      <c r="AE27" s="120"/>
    </row>
    <row r="28" spans="1:31" s="2" customFormat="1" ht="6.95" customHeight="1">
      <c r="A28" s="35"/>
      <c r="B28" s="40"/>
      <c r="C28" s="35"/>
      <c r="D28" s="35"/>
      <c r="E28" s="35"/>
      <c r="F28" s="35"/>
      <c r="G28" s="35"/>
      <c r="H28" s="35"/>
      <c r="I28" s="116"/>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24"/>
      <c r="E29" s="124"/>
      <c r="F29" s="124"/>
      <c r="G29" s="124"/>
      <c r="H29" s="124"/>
      <c r="I29" s="125"/>
      <c r="J29" s="124"/>
      <c r="K29" s="124"/>
      <c r="L29" s="52"/>
      <c r="S29" s="35"/>
      <c r="T29" s="35"/>
      <c r="U29" s="35"/>
      <c r="V29" s="35"/>
      <c r="W29" s="35"/>
      <c r="X29" s="35"/>
      <c r="Y29" s="35"/>
      <c r="Z29" s="35"/>
      <c r="AA29" s="35"/>
      <c r="AB29" s="35"/>
      <c r="AC29" s="35"/>
      <c r="AD29" s="35"/>
      <c r="AE29" s="35"/>
    </row>
    <row r="30" spans="1:31" s="2" customFormat="1" ht="25.35" customHeight="1">
      <c r="A30" s="35"/>
      <c r="B30" s="40"/>
      <c r="C30" s="35"/>
      <c r="D30" s="126" t="s">
        <v>38</v>
      </c>
      <c r="E30" s="35"/>
      <c r="F30" s="35"/>
      <c r="G30" s="35"/>
      <c r="H30" s="35"/>
      <c r="I30" s="116"/>
      <c r="J30" s="127">
        <f>ROUND(J123,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24"/>
      <c r="E31" s="124"/>
      <c r="F31" s="124"/>
      <c r="G31" s="124"/>
      <c r="H31" s="124"/>
      <c r="I31" s="125"/>
      <c r="J31" s="124"/>
      <c r="K31" s="124"/>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28" t="s">
        <v>40</v>
      </c>
      <c r="G32" s="35"/>
      <c r="H32" s="35"/>
      <c r="I32" s="129" t="s">
        <v>39</v>
      </c>
      <c r="J32" s="128" t="s">
        <v>41</v>
      </c>
      <c r="K32" s="35"/>
      <c r="L32" s="52"/>
      <c r="S32" s="35"/>
      <c r="T32" s="35"/>
      <c r="U32" s="35"/>
      <c r="V32" s="35"/>
      <c r="W32" s="35"/>
      <c r="X32" s="35"/>
      <c r="Y32" s="35"/>
      <c r="Z32" s="35"/>
      <c r="AA32" s="35"/>
      <c r="AB32" s="35"/>
      <c r="AC32" s="35"/>
      <c r="AD32" s="35"/>
      <c r="AE32" s="35"/>
    </row>
    <row r="33" spans="1:31" s="2" customFormat="1" ht="14.45" customHeight="1">
      <c r="A33" s="35"/>
      <c r="B33" s="40"/>
      <c r="C33" s="35"/>
      <c r="D33" s="130" t="s">
        <v>42</v>
      </c>
      <c r="E33" s="115" t="s">
        <v>43</v>
      </c>
      <c r="F33" s="131">
        <f>ROUND((SUM(BE123:BE216)),  2)</f>
        <v>0</v>
      </c>
      <c r="G33" s="35"/>
      <c r="H33" s="35"/>
      <c r="I33" s="132">
        <v>0.21</v>
      </c>
      <c r="J33" s="131">
        <f>ROUND(((SUM(BE123:BE216))*I33),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15" t="s">
        <v>44</v>
      </c>
      <c r="F34" s="131">
        <f>ROUND((SUM(BF123:BF216)),  2)</f>
        <v>0</v>
      </c>
      <c r="G34" s="35"/>
      <c r="H34" s="35"/>
      <c r="I34" s="132">
        <v>0.15</v>
      </c>
      <c r="J34" s="131">
        <f>ROUND(((SUM(BF123:BF216))*I34),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15" t="s">
        <v>45</v>
      </c>
      <c r="F35" s="131">
        <f>ROUND((SUM(BG123:BG216)),  2)</f>
        <v>0</v>
      </c>
      <c r="G35" s="35"/>
      <c r="H35" s="35"/>
      <c r="I35" s="132">
        <v>0.21</v>
      </c>
      <c r="J35" s="131">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15" t="s">
        <v>46</v>
      </c>
      <c r="F36" s="131">
        <f>ROUND((SUM(BH123:BH216)),  2)</f>
        <v>0</v>
      </c>
      <c r="G36" s="35"/>
      <c r="H36" s="35"/>
      <c r="I36" s="132">
        <v>0.15</v>
      </c>
      <c r="J36" s="131">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15" t="s">
        <v>47</v>
      </c>
      <c r="F37" s="131">
        <f>ROUND((SUM(BI123:BI216)),  2)</f>
        <v>0</v>
      </c>
      <c r="G37" s="35"/>
      <c r="H37" s="35"/>
      <c r="I37" s="132">
        <v>0</v>
      </c>
      <c r="J37" s="131">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116"/>
      <c r="J38" s="35"/>
      <c r="K38" s="35"/>
      <c r="L38" s="52"/>
      <c r="S38" s="35"/>
      <c r="T38" s="35"/>
      <c r="U38" s="35"/>
      <c r="V38" s="35"/>
      <c r="W38" s="35"/>
      <c r="X38" s="35"/>
      <c r="Y38" s="35"/>
      <c r="Z38" s="35"/>
      <c r="AA38" s="35"/>
      <c r="AB38" s="35"/>
      <c r="AC38" s="35"/>
      <c r="AD38" s="35"/>
      <c r="AE38" s="35"/>
    </row>
    <row r="39" spans="1:31" s="2" customFormat="1" ht="25.35" customHeight="1">
      <c r="A39" s="35"/>
      <c r="B39" s="40"/>
      <c r="C39" s="133"/>
      <c r="D39" s="134" t="s">
        <v>48</v>
      </c>
      <c r="E39" s="135"/>
      <c r="F39" s="135"/>
      <c r="G39" s="136" t="s">
        <v>49</v>
      </c>
      <c r="H39" s="137" t="s">
        <v>50</v>
      </c>
      <c r="I39" s="138"/>
      <c r="J39" s="139">
        <f>SUM(J30:J37)</f>
        <v>0</v>
      </c>
      <c r="K39" s="140"/>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116"/>
      <c r="J40" s="35"/>
      <c r="K40" s="35"/>
      <c r="L40" s="52"/>
      <c r="S40" s="35"/>
      <c r="T40" s="35"/>
      <c r="U40" s="35"/>
      <c r="V40" s="35"/>
      <c r="W40" s="35"/>
      <c r="X40" s="35"/>
      <c r="Y40" s="35"/>
      <c r="Z40" s="35"/>
      <c r="AA40" s="35"/>
      <c r="AB40" s="35"/>
      <c r="AC40" s="35"/>
      <c r="AD40" s="35"/>
      <c r="AE40" s="35"/>
    </row>
    <row r="41" spans="1:31" s="1" customFormat="1" ht="14.45" customHeight="1">
      <c r="B41" s="21"/>
      <c r="I41" s="109"/>
      <c r="L41" s="21"/>
    </row>
    <row r="42" spans="1:31" s="1" customFormat="1" ht="14.45" customHeight="1">
      <c r="B42" s="21"/>
      <c r="I42" s="109"/>
      <c r="L42" s="21"/>
    </row>
    <row r="43" spans="1:31" s="1" customFormat="1" ht="14.45" customHeight="1">
      <c r="B43" s="21"/>
      <c r="I43" s="109"/>
      <c r="L43" s="21"/>
    </row>
    <row r="44" spans="1:31" s="1" customFormat="1" ht="14.45" customHeight="1">
      <c r="B44" s="21"/>
      <c r="I44" s="109"/>
      <c r="L44" s="21"/>
    </row>
    <row r="45" spans="1:31" s="1" customFormat="1" ht="14.45" customHeight="1">
      <c r="B45" s="21"/>
      <c r="I45" s="109"/>
      <c r="L45" s="21"/>
    </row>
    <row r="46" spans="1:31" s="1" customFormat="1" ht="14.45" customHeight="1">
      <c r="B46" s="21"/>
      <c r="I46" s="109"/>
      <c r="L46" s="21"/>
    </row>
    <row r="47" spans="1:31" s="1" customFormat="1" ht="14.45" customHeight="1">
      <c r="B47" s="21"/>
      <c r="I47" s="109"/>
      <c r="L47" s="21"/>
    </row>
    <row r="48" spans="1:31" s="1" customFormat="1" ht="14.45" customHeight="1">
      <c r="B48" s="21"/>
      <c r="I48" s="109"/>
      <c r="L48" s="21"/>
    </row>
    <row r="49" spans="1:31" s="1" customFormat="1" ht="14.45" customHeight="1">
      <c r="B49" s="21"/>
      <c r="I49" s="109"/>
      <c r="L49" s="21"/>
    </row>
    <row r="50" spans="1:31" s="2" customFormat="1" ht="14.45" customHeight="1">
      <c r="B50" s="52"/>
      <c r="D50" s="141" t="s">
        <v>51</v>
      </c>
      <c r="E50" s="142"/>
      <c r="F50" s="142"/>
      <c r="G50" s="141" t="s">
        <v>52</v>
      </c>
      <c r="H50" s="142"/>
      <c r="I50" s="143"/>
      <c r="J50" s="142"/>
      <c r="K50" s="142"/>
      <c r="L50" s="52"/>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5"/>
      <c r="B61" s="40"/>
      <c r="C61" s="35"/>
      <c r="D61" s="144" t="s">
        <v>53</v>
      </c>
      <c r="E61" s="145"/>
      <c r="F61" s="146" t="s">
        <v>54</v>
      </c>
      <c r="G61" s="144" t="s">
        <v>53</v>
      </c>
      <c r="H61" s="145"/>
      <c r="I61" s="147"/>
      <c r="J61" s="148" t="s">
        <v>54</v>
      </c>
      <c r="K61" s="145"/>
      <c r="L61" s="52"/>
      <c r="S61" s="35"/>
      <c r="T61" s="35"/>
      <c r="U61" s="35"/>
      <c r="V61" s="35"/>
      <c r="W61" s="35"/>
      <c r="X61" s="35"/>
      <c r="Y61" s="35"/>
      <c r="Z61" s="35"/>
      <c r="AA61" s="35"/>
      <c r="AB61" s="35"/>
      <c r="AC61" s="35"/>
      <c r="AD61" s="35"/>
      <c r="AE61" s="35"/>
    </row>
    <row r="62" spans="1:31" ht="11.25">
      <c r="B62" s="21"/>
      <c r="L62" s="21"/>
    </row>
    <row r="63" spans="1:31" ht="11.25">
      <c r="B63" s="21"/>
      <c r="L63" s="21"/>
    </row>
    <row r="64" spans="1:31" ht="11.25">
      <c r="B64" s="21"/>
      <c r="L64" s="21"/>
    </row>
    <row r="65" spans="1:31" s="2" customFormat="1" ht="12.75">
      <c r="A65" s="35"/>
      <c r="B65" s="40"/>
      <c r="C65" s="35"/>
      <c r="D65" s="141" t="s">
        <v>55</v>
      </c>
      <c r="E65" s="149"/>
      <c r="F65" s="149"/>
      <c r="G65" s="141" t="s">
        <v>56</v>
      </c>
      <c r="H65" s="149"/>
      <c r="I65" s="150"/>
      <c r="J65" s="149"/>
      <c r="K65" s="149"/>
      <c r="L65" s="52"/>
      <c r="S65" s="35"/>
      <c r="T65" s="35"/>
      <c r="U65" s="35"/>
      <c r="V65" s="35"/>
      <c r="W65" s="35"/>
      <c r="X65" s="35"/>
      <c r="Y65" s="35"/>
      <c r="Z65" s="35"/>
      <c r="AA65" s="35"/>
      <c r="AB65" s="35"/>
      <c r="AC65" s="35"/>
      <c r="AD65" s="35"/>
      <c r="AE65" s="35"/>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5"/>
      <c r="B76" s="40"/>
      <c r="C76" s="35"/>
      <c r="D76" s="144" t="s">
        <v>53</v>
      </c>
      <c r="E76" s="145"/>
      <c r="F76" s="146" t="s">
        <v>54</v>
      </c>
      <c r="G76" s="144" t="s">
        <v>53</v>
      </c>
      <c r="H76" s="145"/>
      <c r="I76" s="147"/>
      <c r="J76" s="148" t="s">
        <v>54</v>
      </c>
      <c r="K76" s="145"/>
      <c r="L76" s="52"/>
      <c r="S76" s="35"/>
      <c r="T76" s="35"/>
      <c r="U76" s="35"/>
      <c r="V76" s="35"/>
      <c r="W76" s="35"/>
      <c r="X76" s="35"/>
      <c r="Y76" s="35"/>
      <c r="Z76" s="35"/>
      <c r="AA76" s="35"/>
      <c r="AB76" s="35"/>
      <c r="AC76" s="35"/>
      <c r="AD76" s="35"/>
      <c r="AE76" s="35"/>
    </row>
    <row r="77" spans="1:31" s="2" customFormat="1" ht="14.45" customHeight="1">
      <c r="A77" s="35"/>
      <c r="B77" s="151"/>
      <c r="C77" s="152"/>
      <c r="D77" s="152"/>
      <c r="E77" s="152"/>
      <c r="F77" s="152"/>
      <c r="G77" s="152"/>
      <c r="H77" s="152"/>
      <c r="I77" s="153"/>
      <c r="J77" s="152"/>
      <c r="K77" s="152"/>
      <c r="L77" s="52"/>
      <c r="S77" s="35"/>
      <c r="T77" s="35"/>
      <c r="U77" s="35"/>
      <c r="V77" s="35"/>
      <c r="W77" s="35"/>
      <c r="X77" s="35"/>
      <c r="Y77" s="35"/>
      <c r="Z77" s="35"/>
      <c r="AA77" s="35"/>
      <c r="AB77" s="35"/>
      <c r="AC77" s="35"/>
      <c r="AD77" s="35"/>
      <c r="AE77" s="35"/>
    </row>
    <row r="81" spans="1:47" s="2" customFormat="1" ht="6.95" customHeight="1">
      <c r="A81" s="35"/>
      <c r="B81" s="154"/>
      <c r="C81" s="155"/>
      <c r="D81" s="155"/>
      <c r="E81" s="155"/>
      <c r="F81" s="155"/>
      <c r="G81" s="155"/>
      <c r="H81" s="155"/>
      <c r="I81" s="156"/>
      <c r="J81" s="155"/>
      <c r="K81" s="155"/>
      <c r="L81" s="52"/>
      <c r="S81" s="35"/>
      <c r="T81" s="35"/>
      <c r="U81" s="35"/>
      <c r="V81" s="35"/>
      <c r="W81" s="35"/>
      <c r="X81" s="35"/>
      <c r="Y81" s="35"/>
      <c r="Z81" s="35"/>
      <c r="AA81" s="35"/>
      <c r="AB81" s="35"/>
      <c r="AC81" s="35"/>
      <c r="AD81" s="35"/>
      <c r="AE81" s="35"/>
    </row>
    <row r="82" spans="1:47" s="2" customFormat="1" ht="24.95" customHeight="1">
      <c r="A82" s="35"/>
      <c r="B82" s="36"/>
      <c r="C82" s="24" t="s">
        <v>122</v>
      </c>
      <c r="D82" s="37"/>
      <c r="E82" s="37"/>
      <c r="F82" s="37"/>
      <c r="G82" s="37"/>
      <c r="H82" s="37"/>
      <c r="I82" s="116"/>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116"/>
      <c r="J83" s="37"/>
      <c r="K83" s="37"/>
      <c r="L83" s="52"/>
      <c r="S83" s="35"/>
      <c r="T83" s="35"/>
      <c r="U83" s="35"/>
      <c r="V83" s="35"/>
      <c r="W83" s="35"/>
      <c r="X83" s="35"/>
      <c r="Y83" s="35"/>
      <c r="Z83" s="35"/>
      <c r="AA83" s="35"/>
      <c r="AB83" s="35"/>
      <c r="AC83" s="35"/>
      <c r="AD83" s="35"/>
      <c r="AE83" s="35"/>
    </row>
    <row r="84" spans="1:47" s="2" customFormat="1" ht="12" customHeight="1">
      <c r="A84" s="35"/>
      <c r="B84" s="36"/>
      <c r="C84" s="30" t="s">
        <v>16</v>
      </c>
      <c r="D84" s="37"/>
      <c r="E84" s="37"/>
      <c r="F84" s="37"/>
      <c r="G84" s="37"/>
      <c r="H84" s="37"/>
      <c r="I84" s="116"/>
      <c r="J84" s="37"/>
      <c r="K84" s="37"/>
      <c r="L84" s="52"/>
      <c r="S84" s="35"/>
      <c r="T84" s="35"/>
      <c r="U84" s="35"/>
      <c r="V84" s="35"/>
      <c r="W84" s="35"/>
      <c r="X84" s="35"/>
      <c r="Y84" s="35"/>
      <c r="Z84" s="35"/>
      <c r="AA84" s="35"/>
      <c r="AB84" s="35"/>
      <c r="AC84" s="35"/>
      <c r="AD84" s="35"/>
      <c r="AE84" s="35"/>
    </row>
    <row r="85" spans="1:47" s="2" customFormat="1" ht="25.5" customHeight="1">
      <c r="A85" s="35"/>
      <c r="B85" s="36"/>
      <c r="C85" s="37"/>
      <c r="D85" s="37"/>
      <c r="E85" s="338" t="str">
        <f>E7</f>
        <v>Výstavba veř.soc. zařízení nap.č.st. 856/7 vč. přípojek na p.p.č. 5327/1 a 1538/3, Klínovec, k.ú. Jáchymov</v>
      </c>
      <c r="F85" s="339"/>
      <c r="G85" s="339"/>
      <c r="H85" s="339"/>
      <c r="I85" s="116"/>
      <c r="J85" s="37"/>
      <c r="K85" s="37"/>
      <c r="L85" s="52"/>
      <c r="S85" s="35"/>
      <c r="T85" s="35"/>
      <c r="U85" s="35"/>
      <c r="V85" s="35"/>
      <c r="W85" s="35"/>
      <c r="X85" s="35"/>
      <c r="Y85" s="35"/>
      <c r="Z85" s="35"/>
      <c r="AA85" s="35"/>
      <c r="AB85" s="35"/>
      <c r="AC85" s="35"/>
      <c r="AD85" s="35"/>
      <c r="AE85" s="35"/>
    </row>
    <row r="86" spans="1:47" s="2" customFormat="1" ht="12" customHeight="1">
      <c r="A86" s="35"/>
      <c r="B86" s="36"/>
      <c r="C86" s="30" t="s">
        <v>120</v>
      </c>
      <c r="D86" s="37"/>
      <c r="E86" s="37"/>
      <c r="F86" s="37"/>
      <c r="G86" s="37"/>
      <c r="H86" s="37"/>
      <c r="I86" s="116"/>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310" t="str">
        <f>E9</f>
        <v>PK - Přípojka splaškové kanalizace</v>
      </c>
      <c r="F87" s="340"/>
      <c r="G87" s="340"/>
      <c r="H87" s="340"/>
      <c r="I87" s="116"/>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116"/>
      <c r="J88" s="37"/>
      <c r="K88" s="37"/>
      <c r="L88" s="52"/>
      <c r="S88" s="35"/>
      <c r="T88" s="35"/>
      <c r="U88" s="35"/>
      <c r="V88" s="35"/>
      <c r="W88" s="35"/>
      <c r="X88" s="35"/>
      <c r="Y88" s="35"/>
      <c r="Z88" s="35"/>
      <c r="AA88" s="35"/>
      <c r="AB88" s="35"/>
      <c r="AC88" s="35"/>
      <c r="AD88" s="35"/>
      <c r="AE88" s="35"/>
    </row>
    <row r="89" spans="1:47" s="2" customFormat="1" ht="12" customHeight="1">
      <c r="A89" s="35"/>
      <c r="B89" s="36"/>
      <c r="C89" s="30" t="s">
        <v>20</v>
      </c>
      <c r="D89" s="37"/>
      <c r="E89" s="37"/>
      <c r="F89" s="28" t="str">
        <f>F12</f>
        <v>Klínovec</v>
      </c>
      <c r="G89" s="37"/>
      <c r="H89" s="37"/>
      <c r="I89" s="118" t="s">
        <v>22</v>
      </c>
      <c r="J89" s="67" t="str">
        <f>IF(J12="","",J12)</f>
        <v>25. 11. 2019</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116"/>
      <c r="J90" s="37"/>
      <c r="K90" s="37"/>
      <c r="L90" s="52"/>
      <c r="S90" s="35"/>
      <c r="T90" s="35"/>
      <c r="U90" s="35"/>
      <c r="V90" s="35"/>
      <c r="W90" s="35"/>
      <c r="X90" s="35"/>
      <c r="Y90" s="35"/>
      <c r="Z90" s="35"/>
      <c r="AA90" s="35"/>
      <c r="AB90" s="35"/>
      <c r="AC90" s="35"/>
      <c r="AD90" s="35"/>
      <c r="AE90" s="35"/>
    </row>
    <row r="91" spans="1:47" s="2" customFormat="1" ht="27.95" customHeight="1">
      <c r="A91" s="35"/>
      <c r="B91" s="36"/>
      <c r="C91" s="30" t="s">
        <v>24</v>
      </c>
      <c r="D91" s="37"/>
      <c r="E91" s="37"/>
      <c r="F91" s="28" t="str">
        <f>E15</f>
        <v>Město Boží Dar</v>
      </c>
      <c r="G91" s="37"/>
      <c r="H91" s="37"/>
      <c r="I91" s="118" t="s">
        <v>30</v>
      </c>
      <c r="J91" s="33" t="str">
        <f>E21</f>
        <v>Jurica a.s. - Ateliér Sokolov</v>
      </c>
      <c r="K91" s="37"/>
      <c r="L91" s="52"/>
      <c r="S91" s="35"/>
      <c r="T91" s="35"/>
      <c r="U91" s="35"/>
      <c r="V91" s="35"/>
      <c r="W91" s="35"/>
      <c r="X91" s="35"/>
      <c r="Y91" s="35"/>
      <c r="Z91" s="35"/>
      <c r="AA91" s="35"/>
      <c r="AB91" s="35"/>
      <c r="AC91" s="35"/>
      <c r="AD91" s="35"/>
      <c r="AE91" s="35"/>
    </row>
    <row r="92" spans="1:47" s="2" customFormat="1" ht="15.2" customHeight="1">
      <c r="A92" s="35"/>
      <c r="B92" s="36"/>
      <c r="C92" s="30" t="s">
        <v>28</v>
      </c>
      <c r="D92" s="37"/>
      <c r="E92" s="37"/>
      <c r="F92" s="28" t="str">
        <f>IF(E18="","",E18)</f>
        <v>Vyplň údaj</v>
      </c>
      <c r="G92" s="37"/>
      <c r="H92" s="37"/>
      <c r="I92" s="118" t="s">
        <v>34</v>
      </c>
      <c r="J92" s="33" t="str">
        <f>E24</f>
        <v>Eva Marková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116"/>
      <c r="J93" s="37"/>
      <c r="K93" s="37"/>
      <c r="L93" s="52"/>
      <c r="S93" s="35"/>
      <c r="T93" s="35"/>
      <c r="U93" s="35"/>
      <c r="V93" s="35"/>
      <c r="W93" s="35"/>
      <c r="X93" s="35"/>
      <c r="Y93" s="35"/>
      <c r="Z93" s="35"/>
      <c r="AA93" s="35"/>
      <c r="AB93" s="35"/>
      <c r="AC93" s="35"/>
      <c r="AD93" s="35"/>
      <c r="AE93" s="35"/>
    </row>
    <row r="94" spans="1:47" s="2" customFormat="1" ht="29.25" customHeight="1">
      <c r="A94" s="35"/>
      <c r="B94" s="36"/>
      <c r="C94" s="157" t="s">
        <v>123</v>
      </c>
      <c r="D94" s="158"/>
      <c r="E94" s="158"/>
      <c r="F94" s="158"/>
      <c r="G94" s="158"/>
      <c r="H94" s="158"/>
      <c r="I94" s="159"/>
      <c r="J94" s="160" t="s">
        <v>124</v>
      </c>
      <c r="K94" s="158"/>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116"/>
      <c r="J95" s="37"/>
      <c r="K95" s="37"/>
      <c r="L95" s="52"/>
      <c r="S95" s="35"/>
      <c r="T95" s="35"/>
      <c r="U95" s="35"/>
      <c r="V95" s="35"/>
      <c r="W95" s="35"/>
      <c r="X95" s="35"/>
      <c r="Y95" s="35"/>
      <c r="Z95" s="35"/>
      <c r="AA95" s="35"/>
      <c r="AB95" s="35"/>
      <c r="AC95" s="35"/>
      <c r="AD95" s="35"/>
      <c r="AE95" s="35"/>
    </row>
    <row r="96" spans="1:47" s="2" customFormat="1" ht="22.9" customHeight="1">
      <c r="A96" s="35"/>
      <c r="B96" s="36"/>
      <c r="C96" s="161" t="s">
        <v>125</v>
      </c>
      <c r="D96" s="37"/>
      <c r="E96" s="37"/>
      <c r="F96" s="37"/>
      <c r="G96" s="37"/>
      <c r="H96" s="37"/>
      <c r="I96" s="116"/>
      <c r="J96" s="85">
        <f>J123</f>
        <v>0</v>
      </c>
      <c r="K96" s="37"/>
      <c r="L96" s="52"/>
      <c r="S96" s="35"/>
      <c r="T96" s="35"/>
      <c r="U96" s="35"/>
      <c r="V96" s="35"/>
      <c r="W96" s="35"/>
      <c r="X96" s="35"/>
      <c r="Y96" s="35"/>
      <c r="Z96" s="35"/>
      <c r="AA96" s="35"/>
      <c r="AB96" s="35"/>
      <c r="AC96" s="35"/>
      <c r="AD96" s="35"/>
      <c r="AE96" s="35"/>
      <c r="AU96" s="18" t="s">
        <v>126</v>
      </c>
    </row>
    <row r="97" spans="1:31" s="9" customFormat="1" ht="24.95" customHeight="1">
      <c r="B97" s="162"/>
      <c r="C97" s="163"/>
      <c r="D97" s="164" t="s">
        <v>127</v>
      </c>
      <c r="E97" s="165"/>
      <c r="F97" s="165"/>
      <c r="G97" s="165"/>
      <c r="H97" s="165"/>
      <c r="I97" s="166"/>
      <c r="J97" s="167">
        <f>J124</f>
        <v>0</v>
      </c>
      <c r="K97" s="163"/>
      <c r="L97" s="168"/>
    </row>
    <row r="98" spans="1:31" s="10" customFormat="1" ht="19.899999999999999" customHeight="1">
      <c r="B98" s="169"/>
      <c r="C98" s="170"/>
      <c r="D98" s="171" t="s">
        <v>128</v>
      </c>
      <c r="E98" s="172"/>
      <c r="F98" s="172"/>
      <c r="G98" s="172"/>
      <c r="H98" s="172"/>
      <c r="I98" s="173"/>
      <c r="J98" s="174">
        <f>J125</f>
        <v>0</v>
      </c>
      <c r="K98" s="170"/>
      <c r="L98" s="175"/>
    </row>
    <row r="99" spans="1:31" s="10" customFormat="1" ht="19.899999999999999" customHeight="1">
      <c r="B99" s="169"/>
      <c r="C99" s="170"/>
      <c r="D99" s="171" t="s">
        <v>2576</v>
      </c>
      <c r="E99" s="172"/>
      <c r="F99" s="172"/>
      <c r="G99" s="172"/>
      <c r="H99" s="172"/>
      <c r="I99" s="173"/>
      <c r="J99" s="174">
        <f>J166</f>
        <v>0</v>
      </c>
      <c r="K99" s="170"/>
      <c r="L99" s="175"/>
    </row>
    <row r="100" spans="1:31" s="10" customFormat="1" ht="19.899999999999999" customHeight="1">
      <c r="B100" s="169"/>
      <c r="C100" s="170"/>
      <c r="D100" s="171" t="s">
        <v>2577</v>
      </c>
      <c r="E100" s="172"/>
      <c r="F100" s="172"/>
      <c r="G100" s="172"/>
      <c r="H100" s="172"/>
      <c r="I100" s="173"/>
      <c r="J100" s="174">
        <f>J171</f>
        <v>0</v>
      </c>
      <c r="K100" s="170"/>
      <c r="L100" s="175"/>
    </row>
    <row r="101" spans="1:31" s="10" customFormat="1" ht="19.899999999999999" customHeight="1">
      <c r="B101" s="169"/>
      <c r="C101" s="170"/>
      <c r="D101" s="171" t="s">
        <v>133</v>
      </c>
      <c r="E101" s="172"/>
      <c r="F101" s="172"/>
      <c r="G101" s="172"/>
      <c r="H101" s="172"/>
      <c r="I101" s="173"/>
      <c r="J101" s="174">
        <f>J200</f>
        <v>0</v>
      </c>
      <c r="K101" s="170"/>
      <c r="L101" s="175"/>
    </row>
    <row r="102" spans="1:31" s="10" customFormat="1" ht="19.899999999999999" customHeight="1">
      <c r="B102" s="169"/>
      <c r="C102" s="170"/>
      <c r="D102" s="171" t="s">
        <v>2215</v>
      </c>
      <c r="E102" s="172"/>
      <c r="F102" s="172"/>
      <c r="G102" s="172"/>
      <c r="H102" s="172"/>
      <c r="I102" s="173"/>
      <c r="J102" s="174">
        <f>J204</f>
        <v>0</v>
      </c>
      <c r="K102" s="170"/>
      <c r="L102" s="175"/>
    </row>
    <row r="103" spans="1:31" s="10" customFormat="1" ht="19.899999999999999" customHeight="1">
      <c r="B103" s="169"/>
      <c r="C103" s="170"/>
      <c r="D103" s="171" t="s">
        <v>134</v>
      </c>
      <c r="E103" s="172"/>
      <c r="F103" s="172"/>
      <c r="G103" s="172"/>
      <c r="H103" s="172"/>
      <c r="I103" s="173"/>
      <c r="J103" s="174">
        <f>J214</f>
        <v>0</v>
      </c>
      <c r="K103" s="170"/>
      <c r="L103" s="175"/>
    </row>
    <row r="104" spans="1:31" s="2" customFormat="1" ht="21.75" customHeight="1">
      <c r="A104" s="35"/>
      <c r="B104" s="36"/>
      <c r="C104" s="37"/>
      <c r="D104" s="37"/>
      <c r="E104" s="37"/>
      <c r="F104" s="37"/>
      <c r="G104" s="37"/>
      <c r="H104" s="37"/>
      <c r="I104" s="116"/>
      <c r="J104" s="37"/>
      <c r="K104" s="37"/>
      <c r="L104" s="52"/>
      <c r="S104" s="35"/>
      <c r="T104" s="35"/>
      <c r="U104" s="35"/>
      <c r="V104" s="35"/>
      <c r="W104" s="35"/>
      <c r="X104" s="35"/>
      <c r="Y104" s="35"/>
      <c r="Z104" s="35"/>
      <c r="AA104" s="35"/>
      <c r="AB104" s="35"/>
      <c r="AC104" s="35"/>
      <c r="AD104" s="35"/>
      <c r="AE104" s="35"/>
    </row>
    <row r="105" spans="1:31" s="2" customFormat="1" ht="6.95" customHeight="1">
      <c r="A105" s="35"/>
      <c r="B105" s="55"/>
      <c r="C105" s="56"/>
      <c r="D105" s="56"/>
      <c r="E105" s="56"/>
      <c r="F105" s="56"/>
      <c r="G105" s="56"/>
      <c r="H105" s="56"/>
      <c r="I105" s="153"/>
      <c r="J105" s="56"/>
      <c r="K105" s="56"/>
      <c r="L105" s="52"/>
      <c r="S105" s="35"/>
      <c r="T105" s="35"/>
      <c r="U105" s="35"/>
      <c r="V105" s="35"/>
      <c r="W105" s="35"/>
      <c r="X105" s="35"/>
      <c r="Y105" s="35"/>
      <c r="Z105" s="35"/>
      <c r="AA105" s="35"/>
      <c r="AB105" s="35"/>
      <c r="AC105" s="35"/>
      <c r="AD105" s="35"/>
      <c r="AE105" s="35"/>
    </row>
    <row r="109" spans="1:31" s="2" customFormat="1" ht="6.95" customHeight="1">
      <c r="A109" s="35"/>
      <c r="B109" s="57"/>
      <c r="C109" s="58"/>
      <c r="D109" s="58"/>
      <c r="E109" s="58"/>
      <c r="F109" s="58"/>
      <c r="G109" s="58"/>
      <c r="H109" s="58"/>
      <c r="I109" s="156"/>
      <c r="J109" s="58"/>
      <c r="K109" s="58"/>
      <c r="L109" s="52"/>
      <c r="S109" s="35"/>
      <c r="T109" s="35"/>
      <c r="U109" s="35"/>
      <c r="V109" s="35"/>
      <c r="W109" s="35"/>
      <c r="X109" s="35"/>
      <c r="Y109" s="35"/>
      <c r="Z109" s="35"/>
      <c r="AA109" s="35"/>
      <c r="AB109" s="35"/>
      <c r="AC109" s="35"/>
      <c r="AD109" s="35"/>
      <c r="AE109" s="35"/>
    </row>
    <row r="110" spans="1:31" s="2" customFormat="1" ht="24.95" customHeight="1">
      <c r="A110" s="35"/>
      <c r="B110" s="36"/>
      <c r="C110" s="24" t="s">
        <v>149</v>
      </c>
      <c r="D110" s="37"/>
      <c r="E110" s="37"/>
      <c r="F110" s="37"/>
      <c r="G110" s="37"/>
      <c r="H110" s="37"/>
      <c r="I110" s="116"/>
      <c r="J110" s="37"/>
      <c r="K110" s="37"/>
      <c r="L110" s="52"/>
      <c r="S110" s="35"/>
      <c r="T110" s="35"/>
      <c r="U110" s="35"/>
      <c r="V110" s="35"/>
      <c r="W110" s="35"/>
      <c r="X110" s="35"/>
      <c r="Y110" s="35"/>
      <c r="Z110" s="35"/>
      <c r="AA110" s="35"/>
      <c r="AB110" s="35"/>
      <c r="AC110" s="35"/>
      <c r="AD110" s="35"/>
      <c r="AE110" s="35"/>
    </row>
    <row r="111" spans="1:31" s="2" customFormat="1" ht="6.95" customHeight="1">
      <c r="A111" s="35"/>
      <c r="B111" s="36"/>
      <c r="C111" s="37"/>
      <c r="D111" s="37"/>
      <c r="E111" s="37"/>
      <c r="F111" s="37"/>
      <c r="G111" s="37"/>
      <c r="H111" s="37"/>
      <c r="I111" s="116"/>
      <c r="J111" s="37"/>
      <c r="K111" s="37"/>
      <c r="L111" s="52"/>
      <c r="S111" s="35"/>
      <c r="T111" s="35"/>
      <c r="U111" s="35"/>
      <c r="V111" s="35"/>
      <c r="W111" s="35"/>
      <c r="X111" s="35"/>
      <c r="Y111" s="35"/>
      <c r="Z111" s="35"/>
      <c r="AA111" s="35"/>
      <c r="AB111" s="35"/>
      <c r="AC111" s="35"/>
      <c r="AD111" s="35"/>
      <c r="AE111" s="35"/>
    </row>
    <row r="112" spans="1:31" s="2" customFormat="1" ht="12" customHeight="1">
      <c r="A112" s="35"/>
      <c r="B112" s="36"/>
      <c r="C112" s="30" t="s">
        <v>16</v>
      </c>
      <c r="D112" s="37"/>
      <c r="E112" s="37"/>
      <c r="F112" s="37"/>
      <c r="G112" s="37"/>
      <c r="H112" s="37"/>
      <c r="I112" s="116"/>
      <c r="J112" s="37"/>
      <c r="K112" s="37"/>
      <c r="L112" s="52"/>
      <c r="S112" s="35"/>
      <c r="T112" s="35"/>
      <c r="U112" s="35"/>
      <c r="V112" s="35"/>
      <c r="W112" s="35"/>
      <c r="X112" s="35"/>
      <c r="Y112" s="35"/>
      <c r="Z112" s="35"/>
      <c r="AA112" s="35"/>
      <c r="AB112" s="35"/>
      <c r="AC112" s="35"/>
      <c r="AD112" s="35"/>
      <c r="AE112" s="35"/>
    </row>
    <row r="113" spans="1:65" s="2" customFormat="1" ht="25.5" customHeight="1">
      <c r="A113" s="35"/>
      <c r="B113" s="36"/>
      <c r="C113" s="37"/>
      <c r="D113" s="37"/>
      <c r="E113" s="338" t="str">
        <f>E7</f>
        <v>Výstavba veř.soc. zařízení nap.č.st. 856/7 vč. přípojek na p.p.č. 5327/1 a 1538/3, Klínovec, k.ú. Jáchymov</v>
      </c>
      <c r="F113" s="339"/>
      <c r="G113" s="339"/>
      <c r="H113" s="339"/>
      <c r="I113" s="116"/>
      <c r="J113" s="37"/>
      <c r="K113" s="37"/>
      <c r="L113" s="52"/>
      <c r="S113" s="35"/>
      <c r="T113" s="35"/>
      <c r="U113" s="35"/>
      <c r="V113" s="35"/>
      <c r="W113" s="35"/>
      <c r="X113" s="35"/>
      <c r="Y113" s="35"/>
      <c r="Z113" s="35"/>
      <c r="AA113" s="35"/>
      <c r="AB113" s="35"/>
      <c r="AC113" s="35"/>
      <c r="AD113" s="35"/>
      <c r="AE113" s="35"/>
    </row>
    <row r="114" spans="1:65" s="2" customFormat="1" ht="12" customHeight="1">
      <c r="A114" s="35"/>
      <c r="B114" s="36"/>
      <c r="C114" s="30" t="s">
        <v>120</v>
      </c>
      <c r="D114" s="37"/>
      <c r="E114" s="37"/>
      <c r="F114" s="37"/>
      <c r="G114" s="37"/>
      <c r="H114" s="37"/>
      <c r="I114" s="116"/>
      <c r="J114" s="37"/>
      <c r="K114" s="37"/>
      <c r="L114" s="52"/>
      <c r="S114" s="35"/>
      <c r="T114" s="35"/>
      <c r="U114" s="35"/>
      <c r="V114" s="35"/>
      <c r="W114" s="35"/>
      <c r="X114" s="35"/>
      <c r="Y114" s="35"/>
      <c r="Z114" s="35"/>
      <c r="AA114" s="35"/>
      <c r="AB114" s="35"/>
      <c r="AC114" s="35"/>
      <c r="AD114" s="35"/>
      <c r="AE114" s="35"/>
    </row>
    <row r="115" spans="1:65" s="2" customFormat="1" ht="16.5" customHeight="1">
      <c r="A115" s="35"/>
      <c r="B115" s="36"/>
      <c r="C115" s="37"/>
      <c r="D115" s="37"/>
      <c r="E115" s="310" t="str">
        <f>E9</f>
        <v>PK - Přípojka splaškové kanalizace</v>
      </c>
      <c r="F115" s="340"/>
      <c r="G115" s="340"/>
      <c r="H115" s="340"/>
      <c r="I115" s="116"/>
      <c r="J115" s="37"/>
      <c r="K115" s="37"/>
      <c r="L115" s="52"/>
      <c r="S115" s="35"/>
      <c r="T115" s="35"/>
      <c r="U115" s="35"/>
      <c r="V115" s="35"/>
      <c r="W115" s="35"/>
      <c r="X115" s="35"/>
      <c r="Y115" s="35"/>
      <c r="Z115" s="35"/>
      <c r="AA115" s="35"/>
      <c r="AB115" s="35"/>
      <c r="AC115" s="35"/>
      <c r="AD115" s="35"/>
      <c r="AE115" s="35"/>
    </row>
    <row r="116" spans="1:65" s="2" customFormat="1" ht="6.95" customHeight="1">
      <c r="A116" s="35"/>
      <c r="B116" s="36"/>
      <c r="C116" s="37"/>
      <c r="D116" s="37"/>
      <c r="E116" s="37"/>
      <c r="F116" s="37"/>
      <c r="G116" s="37"/>
      <c r="H116" s="37"/>
      <c r="I116" s="116"/>
      <c r="J116" s="37"/>
      <c r="K116" s="37"/>
      <c r="L116" s="52"/>
      <c r="S116" s="35"/>
      <c r="T116" s="35"/>
      <c r="U116" s="35"/>
      <c r="V116" s="35"/>
      <c r="W116" s="35"/>
      <c r="X116" s="35"/>
      <c r="Y116" s="35"/>
      <c r="Z116" s="35"/>
      <c r="AA116" s="35"/>
      <c r="AB116" s="35"/>
      <c r="AC116" s="35"/>
      <c r="AD116" s="35"/>
      <c r="AE116" s="35"/>
    </row>
    <row r="117" spans="1:65" s="2" customFormat="1" ht="12" customHeight="1">
      <c r="A117" s="35"/>
      <c r="B117" s="36"/>
      <c r="C117" s="30" t="s">
        <v>20</v>
      </c>
      <c r="D117" s="37"/>
      <c r="E117" s="37"/>
      <c r="F117" s="28" t="str">
        <f>F12</f>
        <v>Klínovec</v>
      </c>
      <c r="G117" s="37"/>
      <c r="H117" s="37"/>
      <c r="I117" s="118" t="s">
        <v>22</v>
      </c>
      <c r="J117" s="67" t="str">
        <f>IF(J12="","",J12)</f>
        <v>25. 11. 2019</v>
      </c>
      <c r="K117" s="37"/>
      <c r="L117" s="52"/>
      <c r="S117" s="35"/>
      <c r="T117" s="35"/>
      <c r="U117" s="35"/>
      <c r="V117" s="35"/>
      <c r="W117" s="35"/>
      <c r="X117" s="35"/>
      <c r="Y117" s="35"/>
      <c r="Z117" s="35"/>
      <c r="AA117" s="35"/>
      <c r="AB117" s="35"/>
      <c r="AC117" s="35"/>
      <c r="AD117" s="35"/>
      <c r="AE117" s="35"/>
    </row>
    <row r="118" spans="1:65" s="2" customFormat="1" ht="6.95" customHeight="1">
      <c r="A118" s="35"/>
      <c r="B118" s="36"/>
      <c r="C118" s="37"/>
      <c r="D118" s="37"/>
      <c r="E118" s="37"/>
      <c r="F118" s="37"/>
      <c r="G118" s="37"/>
      <c r="H118" s="37"/>
      <c r="I118" s="116"/>
      <c r="J118" s="37"/>
      <c r="K118" s="37"/>
      <c r="L118" s="52"/>
      <c r="S118" s="35"/>
      <c r="T118" s="35"/>
      <c r="U118" s="35"/>
      <c r="V118" s="35"/>
      <c r="W118" s="35"/>
      <c r="X118" s="35"/>
      <c r="Y118" s="35"/>
      <c r="Z118" s="35"/>
      <c r="AA118" s="35"/>
      <c r="AB118" s="35"/>
      <c r="AC118" s="35"/>
      <c r="AD118" s="35"/>
      <c r="AE118" s="35"/>
    </row>
    <row r="119" spans="1:65" s="2" customFormat="1" ht="27.95" customHeight="1">
      <c r="A119" s="35"/>
      <c r="B119" s="36"/>
      <c r="C119" s="30" t="s">
        <v>24</v>
      </c>
      <c r="D119" s="37"/>
      <c r="E119" s="37"/>
      <c r="F119" s="28" t="str">
        <f>E15</f>
        <v>Město Boží Dar</v>
      </c>
      <c r="G119" s="37"/>
      <c r="H119" s="37"/>
      <c r="I119" s="118" t="s">
        <v>30</v>
      </c>
      <c r="J119" s="33" t="str">
        <f>E21</f>
        <v>Jurica a.s. - Ateliér Sokolov</v>
      </c>
      <c r="K119" s="37"/>
      <c r="L119" s="52"/>
      <c r="S119" s="35"/>
      <c r="T119" s="35"/>
      <c r="U119" s="35"/>
      <c r="V119" s="35"/>
      <c r="W119" s="35"/>
      <c r="X119" s="35"/>
      <c r="Y119" s="35"/>
      <c r="Z119" s="35"/>
      <c r="AA119" s="35"/>
      <c r="AB119" s="35"/>
      <c r="AC119" s="35"/>
      <c r="AD119" s="35"/>
      <c r="AE119" s="35"/>
    </row>
    <row r="120" spans="1:65" s="2" customFormat="1" ht="15.2" customHeight="1">
      <c r="A120" s="35"/>
      <c r="B120" s="36"/>
      <c r="C120" s="30" t="s">
        <v>28</v>
      </c>
      <c r="D120" s="37"/>
      <c r="E120" s="37"/>
      <c r="F120" s="28" t="str">
        <f>IF(E18="","",E18)</f>
        <v>Vyplň údaj</v>
      </c>
      <c r="G120" s="37"/>
      <c r="H120" s="37"/>
      <c r="I120" s="118" t="s">
        <v>34</v>
      </c>
      <c r="J120" s="33" t="str">
        <f>E24</f>
        <v>Eva Marková</v>
      </c>
      <c r="K120" s="37"/>
      <c r="L120" s="52"/>
      <c r="S120" s="35"/>
      <c r="T120" s="35"/>
      <c r="U120" s="35"/>
      <c r="V120" s="35"/>
      <c r="W120" s="35"/>
      <c r="X120" s="35"/>
      <c r="Y120" s="35"/>
      <c r="Z120" s="35"/>
      <c r="AA120" s="35"/>
      <c r="AB120" s="35"/>
      <c r="AC120" s="35"/>
      <c r="AD120" s="35"/>
      <c r="AE120" s="35"/>
    </row>
    <row r="121" spans="1:65" s="2" customFormat="1" ht="10.35" customHeight="1">
      <c r="A121" s="35"/>
      <c r="B121" s="36"/>
      <c r="C121" s="37"/>
      <c r="D121" s="37"/>
      <c r="E121" s="37"/>
      <c r="F121" s="37"/>
      <c r="G121" s="37"/>
      <c r="H121" s="37"/>
      <c r="I121" s="116"/>
      <c r="J121" s="37"/>
      <c r="K121" s="37"/>
      <c r="L121" s="52"/>
      <c r="S121" s="35"/>
      <c r="T121" s="35"/>
      <c r="U121" s="35"/>
      <c r="V121" s="35"/>
      <c r="W121" s="35"/>
      <c r="X121" s="35"/>
      <c r="Y121" s="35"/>
      <c r="Z121" s="35"/>
      <c r="AA121" s="35"/>
      <c r="AB121" s="35"/>
      <c r="AC121" s="35"/>
      <c r="AD121" s="35"/>
      <c r="AE121" s="35"/>
    </row>
    <row r="122" spans="1:65" s="11" customFormat="1" ht="29.25" customHeight="1">
      <c r="A122" s="176"/>
      <c r="B122" s="177"/>
      <c r="C122" s="178" t="s">
        <v>150</v>
      </c>
      <c r="D122" s="179" t="s">
        <v>63</v>
      </c>
      <c r="E122" s="179" t="s">
        <v>59</v>
      </c>
      <c r="F122" s="179" t="s">
        <v>60</v>
      </c>
      <c r="G122" s="179" t="s">
        <v>151</v>
      </c>
      <c r="H122" s="179" t="s">
        <v>152</v>
      </c>
      <c r="I122" s="180" t="s">
        <v>153</v>
      </c>
      <c r="J122" s="179" t="s">
        <v>124</v>
      </c>
      <c r="K122" s="181" t="s">
        <v>154</v>
      </c>
      <c r="L122" s="182"/>
      <c r="M122" s="76" t="s">
        <v>1</v>
      </c>
      <c r="N122" s="77" t="s">
        <v>42</v>
      </c>
      <c r="O122" s="77" t="s">
        <v>155</v>
      </c>
      <c r="P122" s="77" t="s">
        <v>156</v>
      </c>
      <c r="Q122" s="77" t="s">
        <v>157</v>
      </c>
      <c r="R122" s="77" t="s">
        <v>158</v>
      </c>
      <c r="S122" s="77" t="s">
        <v>159</v>
      </c>
      <c r="T122" s="78" t="s">
        <v>160</v>
      </c>
      <c r="U122" s="176"/>
      <c r="V122" s="176"/>
      <c r="W122" s="176"/>
      <c r="X122" s="176"/>
      <c r="Y122" s="176"/>
      <c r="Z122" s="176"/>
      <c r="AA122" s="176"/>
      <c r="AB122" s="176"/>
      <c r="AC122" s="176"/>
      <c r="AD122" s="176"/>
      <c r="AE122" s="176"/>
    </row>
    <row r="123" spans="1:65" s="2" customFormat="1" ht="22.9" customHeight="1">
      <c r="A123" s="35"/>
      <c r="B123" s="36"/>
      <c r="C123" s="83" t="s">
        <v>161</v>
      </c>
      <c r="D123" s="37"/>
      <c r="E123" s="37"/>
      <c r="F123" s="37"/>
      <c r="G123" s="37"/>
      <c r="H123" s="37"/>
      <c r="I123" s="116"/>
      <c r="J123" s="183">
        <f>BK123</f>
        <v>0</v>
      </c>
      <c r="K123" s="37"/>
      <c r="L123" s="40"/>
      <c r="M123" s="79"/>
      <c r="N123" s="184"/>
      <c r="O123" s="80"/>
      <c r="P123" s="185">
        <f>P124</f>
        <v>0</v>
      </c>
      <c r="Q123" s="80"/>
      <c r="R123" s="185">
        <f>R124</f>
        <v>36.318328999999999</v>
      </c>
      <c r="S123" s="80"/>
      <c r="T123" s="186">
        <f>T124</f>
        <v>34.008000000000003</v>
      </c>
      <c r="U123" s="35"/>
      <c r="V123" s="35"/>
      <c r="W123" s="35"/>
      <c r="X123" s="35"/>
      <c r="Y123" s="35"/>
      <c r="Z123" s="35"/>
      <c r="AA123" s="35"/>
      <c r="AB123" s="35"/>
      <c r="AC123" s="35"/>
      <c r="AD123" s="35"/>
      <c r="AE123" s="35"/>
      <c r="AT123" s="18" t="s">
        <v>77</v>
      </c>
      <c r="AU123" s="18" t="s">
        <v>126</v>
      </c>
      <c r="BK123" s="187">
        <f>BK124</f>
        <v>0</v>
      </c>
    </row>
    <row r="124" spans="1:65" s="12" customFormat="1" ht="25.9" customHeight="1">
      <c r="B124" s="188"/>
      <c r="C124" s="189"/>
      <c r="D124" s="190" t="s">
        <v>77</v>
      </c>
      <c r="E124" s="191" t="s">
        <v>162</v>
      </c>
      <c r="F124" s="191" t="s">
        <v>163</v>
      </c>
      <c r="G124" s="189"/>
      <c r="H124" s="189"/>
      <c r="I124" s="192"/>
      <c r="J124" s="193">
        <f>BK124</f>
        <v>0</v>
      </c>
      <c r="K124" s="189"/>
      <c r="L124" s="194"/>
      <c r="M124" s="195"/>
      <c r="N124" s="196"/>
      <c r="O124" s="196"/>
      <c r="P124" s="197">
        <f>P125+P166+P171+P200+P204+P214</f>
        <v>0</v>
      </c>
      <c r="Q124" s="196"/>
      <c r="R124" s="197">
        <f>R125+R166+R171+R200+R204+R214</f>
        <v>36.318328999999999</v>
      </c>
      <c r="S124" s="196"/>
      <c r="T124" s="198">
        <f>T125+T166+T171+T200+T204+T214</f>
        <v>34.008000000000003</v>
      </c>
      <c r="AR124" s="199" t="s">
        <v>86</v>
      </c>
      <c r="AT124" s="200" t="s">
        <v>77</v>
      </c>
      <c r="AU124" s="200" t="s">
        <v>78</v>
      </c>
      <c r="AY124" s="199" t="s">
        <v>164</v>
      </c>
      <c r="BK124" s="201">
        <f>BK125+BK166+BK171+BK200+BK204+BK214</f>
        <v>0</v>
      </c>
    </row>
    <row r="125" spans="1:65" s="12" customFormat="1" ht="22.9" customHeight="1">
      <c r="B125" s="188"/>
      <c r="C125" s="189"/>
      <c r="D125" s="190" t="s">
        <v>77</v>
      </c>
      <c r="E125" s="202" t="s">
        <v>86</v>
      </c>
      <c r="F125" s="202" t="s">
        <v>165</v>
      </c>
      <c r="G125" s="189"/>
      <c r="H125" s="189"/>
      <c r="I125" s="192"/>
      <c r="J125" s="203">
        <f>BK125</f>
        <v>0</v>
      </c>
      <c r="K125" s="189"/>
      <c r="L125" s="194"/>
      <c r="M125" s="195"/>
      <c r="N125" s="196"/>
      <c r="O125" s="196"/>
      <c r="P125" s="197">
        <f>SUM(P126:P165)</f>
        <v>0</v>
      </c>
      <c r="Q125" s="196"/>
      <c r="R125" s="197">
        <f>SUM(R126:R165)</f>
        <v>0.32427499999999998</v>
      </c>
      <c r="S125" s="196"/>
      <c r="T125" s="198">
        <f>SUM(T126:T165)</f>
        <v>34.008000000000003</v>
      </c>
      <c r="AR125" s="199" t="s">
        <v>86</v>
      </c>
      <c r="AT125" s="200" t="s">
        <v>77</v>
      </c>
      <c r="AU125" s="200" t="s">
        <v>86</v>
      </c>
      <c r="AY125" s="199" t="s">
        <v>164</v>
      </c>
      <c r="BK125" s="201">
        <f>SUM(BK126:BK165)</f>
        <v>0</v>
      </c>
    </row>
    <row r="126" spans="1:65" s="2" customFormat="1" ht="60" customHeight="1">
      <c r="A126" s="35"/>
      <c r="B126" s="36"/>
      <c r="C126" s="204" t="s">
        <v>86</v>
      </c>
      <c r="D126" s="204" t="s">
        <v>166</v>
      </c>
      <c r="E126" s="205" t="s">
        <v>2578</v>
      </c>
      <c r="F126" s="206" t="s">
        <v>2579</v>
      </c>
      <c r="G126" s="207" t="s">
        <v>255</v>
      </c>
      <c r="H126" s="208">
        <v>65.400000000000006</v>
      </c>
      <c r="I126" s="209"/>
      <c r="J126" s="210">
        <f>ROUND(I126*H126,2)</f>
        <v>0</v>
      </c>
      <c r="K126" s="206" t="s">
        <v>170</v>
      </c>
      <c r="L126" s="40"/>
      <c r="M126" s="211" t="s">
        <v>1</v>
      </c>
      <c r="N126" s="212" t="s">
        <v>43</v>
      </c>
      <c r="O126" s="72"/>
      <c r="P126" s="213">
        <f>O126*H126</f>
        <v>0</v>
      </c>
      <c r="Q126" s="213">
        <v>0</v>
      </c>
      <c r="R126" s="213">
        <f>Q126*H126</f>
        <v>0</v>
      </c>
      <c r="S126" s="213">
        <v>0.3</v>
      </c>
      <c r="T126" s="214">
        <f>S126*H126</f>
        <v>19.62</v>
      </c>
      <c r="U126" s="35"/>
      <c r="V126" s="35"/>
      <c r="W126" s="35"/>
      <c r="X126" s="35"/>
      <c r="Y126" s="35"/>
      <c r="Z126" s="35"/>
      <c r="AA126" s="35"/>
      <c r="AB126" s="35"/>
      <c r="AC126" s="35"/>
      <c r="AD126" s="35"/>
      <c r="AE126" s="35"/>
      <c r="AR126" s="215" t="s">
        <v>171</v>
      </c>
      <c r="AT126" s="215" t="s">
        <v>166</v>
      </c>
      <c r="AU126" s="215" t="s">
        <v>88</v>
      </c>
      <c r="AY126" s="18" t="s">
        <v>164</v>
      </c>
      <c r="BE126" s="216">
        <f>IF(N126="základní",J126,0)</f>
        <v>0</v>
      </c>
      <c r="BF126" s="216">
        <f>IF(N126="snížená",J126,0)</f>
        <v>0</v>
      </c>
      <c r="BG126" s="216">
        <f>IF(N126="zákl. přenesená",J126,0)</f>
        <v>0</v>
      </c>
      <c r="BH126" s="216">
        <f>IF(N126="sníž. přenesená",J126,0)</f>
        <v>0</v>
      </c>
      <c r="BI126" s="216">
        <f>IF(N126="nulová",J126,0)</f>
        <v>0</v>
      </c>
      <c r="BJ126" s="18" t="s">
        <v>86</v>
      </c>
      <c r="BK126" s="216">
        <f>ROUND(I126*H126,2)</f>
        <v>0</v>
      </c>
      <c r="BL126" s="18" t="s">
        <v>171</v>
      </c>
      <c r="BM126" s="215" t="s">
        <v>2580</v>
      </c>
    </row>
    <row r="127" spans="1:65" s="2" customFormat="1" ht="243.75">
      <c r="A127" s="35"/>
      <c r="B127" s="36"/>
      <c r="C127" s="37"/>
      <c r="D127" s="217" t="s">
        <v>173</v>
      </c>
      <c r="E127" s="37"/>
      <c r="F127" s="218" t="s">
        <v>2581</v>
      </c>
      <c r="G127" s="37"/>
      <c r="H127" s="37"/>
      <c r="I127" s="116"/>
      <c r="J127" s="37"/>
      <c r="K127" s="37"/>
      <c r="L127" s="40"/>
      <c r="M127" s="219"/>
      <c r="N127" s="220"/>
      <c r="O127" s="72"/>
      <c r="P127" s="72"/>
      <c r="Q127" s="72"/>
      <c r="R127" s="72"/>
      <c r="S127" s="72"/>
      <c r="T127" s="73"/>
      <c r="U127" s="35"/>
      <c r="V127" s="35"/>
      <c r="W127" s="35"/>
      <c r="X127" s="35"/>
      <c r="Y127" s="35"/>
      <c r="Z127" s="35"/>
      <c r="AA127" s="35"/>
      <c r="AB127" s="35"/>
      <c r="AC127" s="35"/>
      <c r="AD127" s="35"/>
      <c r="AE127" s="35"/>
      <c r="AT127" s="18" t="s">
        <v>173</v>
      </c>
      <c r="AU127" s="18" t="s">
        <v>88</v>
      </c>
    </row>
    <row r="128" spans="1:65" s="2" customFormat="1" ht="60" customHeight="1">
      <c r="A128" s="35"/>
      <c r="B128" s="36"/>
      <c r="C128" s="204" t="s">
        <v>88</v>
      </c>
      <c r="D128" s="204" t="s">
        <v>166</v>
      </c>
      <c r="E128" s="205" t="s">
        <v>2582</v>
      </c>
      <c r="F128" s="206" t="s">
        <v>2583</v>
      </c>
      <c r="G128" s="207" t="s">
        <v>255</v>
      </c>
      <c r="H128" s="208">
        <v>65.400000000000006</v>
      </c>
      <c r="I128" s="209"/>
      <c r="J128" s="210">
        <f>ROUND(I128*H128,2)</f>
        <v>0</v>
      </c>
      <c r="K128" s="206" t="s">
        <v>170</v>
      </c>
      <c r="L128" s="40"/>
      <c r="M128" s="211" t="s">
        <v>1</v>
      </c>
      <c r="N128" s="212" t="s">
        <v>43</v>
      </c>
      <c r="O128" s="72"/>
      <c r="P128" s="213">
        <f>O128*H128</f>
        <v>0</v>
      </c>
      <c r="Q128" s="213">
        <v>0</v>
      </c>
      <c r="R128" s="213">
        <f>Q128*H128</f>
        <v>0</v>
      </c>
      <c r="S128" s="213">
        <v>0.22</v>
      </c>
      <c r="T128" s="214">
        <f>S128*H128</f>
        <v>14.388000000000002</v>
      </c>
      <c r="U128" s="35"/>
      <c r="V128" s="35"/>
      <c r="W128" s="35"/>
      <c r="X128" s="35"/>
      <c r="Y128" s="35"/>
      <c r="Z128" s="35"/>
      <c r="AA128" s="35"/>
      <c r="AB128" s="35"/>
      <c r="AC128" s="35"/>
      <c r="AD128" s="35"/>
      <c r="AE128" s="35"/>
      <c r="AR128" s="215" t="s">
        <v>171</v>
      </c>
      <c r="AT128" s="215" t="s">
        <v>166</v>
      </c>
      <c r="AU128" s="215" t="s">
        <v>88</v>
      </c>
      <c r="AY128" s="18" t="s">
        <v>164</v>
      </c>
      <c r="BE128" s="216">
        <f>IF(N128="základní",J128,0)</f>
        <v>0</v>
      </c>
      <c r="BF128" s="216">
        <f>IF(N128="snížená",J128,0)</f>
        <v>0</v>
      </c>
      <c r="BG128" s="216">
        <f>IF(N128="zákl. přenesená",J128,0)</f>
        <v>0</v>
      </c>
      <c r="BH128" s="216">
        <f>IF(N128="sníž. přenesená",J128,0)</f>
        <v>0</v>
      </c>
      <c r="BI128" s="216">
        <f>IF(N128="nulová",J128,0)</f>
        <v>0</v>
      </c>
      <c r="BJ128" s="18" t="s">
        <v>86</v>
      </c>
      <c r="BK128" s="216">
        <f>ROUND(I128*H128,2)</f>
        <v>0</v>
      </c>
      <c r="BL128" s="18" t="s">
        <v>171</v>
      </c>
      <c r="BM128" s="215" t="s">
        <v>2584</v>
      </c>
    </row>
    <row r="129" spans="1:65" s="2" customFormat="1" ht="243.75">
      <c r="A129" s="35"/>
      <c r="B129" s="36"/>
      <c r="C129" s="37"/>
      <c r="D129" s="217" t="s">
        <v>173</v>
      </c>
      <c r="E129" s="37"/>
      <c r="F129" s="218" t="s">
        <v>2581</v>
      </c>
      <c r="G129" s="37"/>
      <c r="H129" s="37"/>
      <c r="I129" s="116"/>
      <c r="J129" s="37"/>
      <c r="K129" s="37"/>
      <c r="L129" s="40"/>
      <c r="M129" s="219"/>
      <c r="N129" s="220"/>
      <c r="O129" s="72"/>
      <c r="P129" s="72"/>
      <c r="Q129" s="72"/>
      <c r="R129" s="72"/>
      <c r="S129" s="72"/>
      <c r="T129" s="73"/>
      <c r="U129" s="35"/>
      <c r="V129" s="35"/>
      <c r="W129" s="35"/>
      <c r="X129" s="35"/>
      <c r="Y129" s="35"/>
      <c r="Z129" s="35"/>
      <c r="AA129" s="35"/>
      <c r="AB129" s="35"/>
      <c r="AC129" s="35"/>
      <c r="AD129" s="35"/>
      <c r="AE129" s="35"/>
      <c r="AT129" s="18" t="s">
        <v>173</v>
      </c>
      <c r="AU129" s="18" t="s">
        <v>88</v>
      </c>
    </row>
    <row r="130" spans="1:65" s="2" customFormat="1" ht="36" customHeight="1">
      <c r="A130" s="35"/>
      <c r="B130" s="36"/>
      <c r="C130" s="204" t="s">
        <v>183</v>
      </c>
      <c r="D130" s="204" t="s">
        <v>166</v>
      </c>
      <c r="E130" s="205" t="s">
        <v>2650</v>
      </c>
      <c r="F130" s="206" t="s">
        <v>2651</v>
      </c>
      <c r="G130" s="207" t="s">
        <v>169</v>
      </c>
      <c r="H130" s="208">
        <v>254.66</v>
      </c>
      <c r="I130" s="209"/>
      <c r="J130" s="210">
        <f>ROUND(I130*H130,2)</f>
        <v>0</v>
      </c>
      <c r="K130" s="206" t="s">
        <v>170</v>
      </c>
      <c r="L130" s="40"/>
      <c r="M130" s="211" t="s">
        <v>1</v>
      </c>
      <c r="N130" s="212" t="s">
        <v>43</v>
      </c>
      <c r="O130" s="72"/>
      <c r="P130" s="213">
        <f>O130*H130</f>
        <v>0</v>
      </c>
      <c r="Q130" s="213">
        <v>0</v>
      </c>
      <c r="R130" s="213">
        <f>Q130*H130</f>
        <v>0</v>
      </c>
      <c r="S130" s="213">
        <v>0</v>
      </c>
      <c r="T130" s="214">
        <f>S130*H130</f>
        <v>0</v>
      </c>
      <c r="U130" s="35"/>
      <c r="V130" s="35"/>
      <c r="W130" s="35"/>
      <c r="X130" s="35"/>
      <c r="Y130" s="35"/>
      <c r="Z130" s="35"/>
      <c r="AA130" s="35"/>
      <c r="AB130" s="35"/>
      <c r="AC130" s="35"/>
      <c r="AD130" s="35"/>
      <c r="AE130" s="35"/>
      <c r="AR130" s="215" t="s">
        <v>171</v>
      </c>
      <c r="AT130" s="215" t="s">
        <v>166</v>
      </c>
      <c r="AU130" s="215" t="s">
        <v>88</v>
      </c>
      <c r="AY130" s="18" t="s">
        <v>164</v>
      </c>
      <c r="BE130" s="216">
        <f>IF(N130="základní",J130,0)</f>
        <v>0</v>
      </c>
      <c r="BF130" s="216">
        <f>IF(N130="snížená",J130,0)</f>
        <v>0</v>
      </c>
      <c r="BG130" s="216">
        <f>IF(N130="zákl. přenesená",J130,0)</f>
        <v>0</v>
      </c>
      <c r="BH130" s="216">
        <f>IF(N130="sníž. přenesená",J130,0)</f>
        <v>0</v>
      </c>
      <c r="BI130" s="216">
        <f>IF(N130="nulová",J130,0)</f>
        <v>0</v>
      </c>
      <c r="BJ130" s="18" t="s">
        <v>86</v>
      </c>
      <c r="BK130" s="216">
        <f>ROUND(I130*H130,2)</f>
        <v>0</v>
      </c>
      <c r="BL130" s="18" t="s">
        <v>171</v>
      </c>
      <c r="BM130" s="215" t="s">
        <v>2587</v>
      </c>
    </row>
    <row r="131" spans="1:65" s="2" customFormat="1" ht="204.75">
      <c r="A131" s="35"/>
      <c r="B131" s="36"/>
      <c r="C131" s="37"/>
      <c r="D131" s="217" t="s">
        <v>173</v>
      </c>
      <c r="E131" s="37"/>
      <c r="F131" s="218" t="s">
        <v>2588</v>
      </c>
      <c r="G131" s="37"/>
      <c r="H131" s="37"/>
      <c r="I131" s="116"/>
      <c r="J131" s="37"/>
      <c r="K131" s="37"/>
      <c r="L131" s="40"/>
      <c r="M131" s="219"/>
      <c r="N131" s="220"/>
      <c r="O131" s="72"/>
      <c r="P131" s="72"/>
      <c r="Q131" s="72"/>
      <c r="R131" s="72"/>
      <c r="S131" s="72"/>
      <c r="T131" s="73"/>
      <c r="U131" s="35"/>
      <c r="V131" s="35"/>
      <c r="W131" s="35"/>
      <c r="X131" s="35"/>
      <c r="Y131" s="35"/>
      <c r="Z131" s="35"/>
      <c r="AA131" s="35"/>
      <c r="AB131" s="35"/>
      <c r="AC131" s="35"/>
      <c r="AD131" s="35"/>
      <c r="AE131" s="35"/>
      <c r="AT131" s="18" t="s">
        <v>173</v>
      </c>
      <c r="AU131" s="18" t="s">
        <v>88</v>
      </c>
    </row>
    <row r="132" spans="1:65" s="14" customFormat="1" ht="11.25">
      <c r="B132" s="232"/>
      <c r="C132" s="233"/>
      <c r="D132" s="217" t="s">
        <v>175</v>
      </c>
      <c r="E132" s="234" t="s">
        <v>1</v>
      </c>
      <c r="F132" s="235" t="s">
        <v>2652</v>
      </c>
      <c r="G132" s="233"/>
      <c r="H132" s="234" t="s">
        <v>1</v>
      </c>
      <c r="I132" s="236"/>
      <c r="J132" s="233"/>
      <c r="K132" s="233"/>
      <c r="L132" s="237"/>
      <c r="M132" s="238"/>
      <c r="N132" s="239"/>
      <c r="O132" s="239"/>
      <c r="P132" s="239"/>
      <c r="Q132" s="239"/>
      <c r="R132" s="239"/>
      <c r="S132" s="239"/>
      <c r="T132" s="240"/>
      <c r="AT132" s="241" t="s">
        <v>175</v>
      </c>
      <c r="AU132" s="241" t="s">
        <v>88</v>
      </c>
      <c r="AV132" s="14" t="s">
        <v>86</v>
      </c>
      <c r="AW132" s="14" t="s">
        <v>33</v>
      </c>
      <c r="AX132" s="14" t="s">
        <v>78</v>
      </c>
      <c r="AY132" s="241" t="s">
        <v>164</v>
      </c>
    </row>
    <row r="133" spans="1:65" s="13" customFormat="1" ht="11.25">
      <c r="B133" s="221"/>
      <c r="C133" s="222"/>
      <c r="D133" s="217" t="s">
        <v>175</v>
      </c>
      <c r="E133" s="223" t="s">
        <v>1</v>
      </c>
      <c r="F133" s="224" t="s">
        <v>2653</v>
      </c>
      <c r="G133" s="222"/>
      <c r="H133" s="225">
        <v>228.9</v>
      </c>
      <c r="I133" s="226"/>
      <c r="J133" s="222"/>
      <c r="K133" s="222"/>
      <c r="L133" s="227"/>
      <c r="M133" s="228"/>
      <c r="N133" s="229"/>
      <c r="O133" s="229"/>
      <c r="P133" s="229"/>
      <c r="Q133" s="229"/>
      <c r="R133" s="229"/>
      <c r="S133" s="229"/>
      <c r="T133" s="230"/>
      <c r="AT133" s="231" t="s">
        <v>175</v>
      </c>
      <c r="AU133" s="231" t="s">
        <v>88</v>
      </c>
      <c r="AV133" s="13" t="s">
        <v>88</v>
      </c>
      <c r="AW133" s="13" t="s">
        <v>33</v>
      </c>
      <c r="AX133" s="13" t="s">
        <v>78</v>
      </c>
      <c r="AY133" s="231" t="s">
        <v>164</v>
      </c>
    </row>
    <row r="134" spans="1:65" s="14" customFormat="1" ht="11.25">
      <c r="B134" s="232"/>
      <c r="C134" s="233"/>
      <c r="D134" s="217" t="s">
        <v>175</v>
      </c>
      <c r="E134" s="234" t="s">
        <v>1</v>
      </c>
      <c r="F134" s="235" t="s">
        <v>2654</v>
      </c>
      <c r="G134" s="233"/>
      <c r="H134" s="234" t="s">
        <v>1</v>
      </c>
      <c r="I134" s="236"/>
      <c r="J134" s="233"/>
      <c r="K134" s="233"/>
      <c r="L134" s="237"/>
      <c r="M134" s="238"/>
      <c r="N134" s="239"/>
      <c r="O134" s="239"/>
      <c r="P134" s="239"/>
      <c r="Q134" s="239"/>
      <c r="R134" s="239"/>
      <c r="S134" s="239"/>
      <c r="T134" s="240"/>
      <c r="AT134" s="241" t="s">
        <v>175</v>
      </c>
      <c r="AU134" s="241" t="s">
        <v>88</v>
      </c>
      <c r="AV134" s="14" t="s">
        <v>86</v>
      </c>
      <c r="AW134" s="14" t="s">
        <v>33</v>
      </c>
      <c r="AX134" s="14" t="s">
        <v>78</v>
      </c>
      <c r="AY134" s="241" t="s">
        <v>164</v>
      </c>
    </row>
    <row r="135" spans="1:65" s="13" customFormat="1" ht="11.25">
      <c r="B135" s="221"/>
      <c r="C135" s="222"/>
      <c r="D135" s="217" t="s">
        <v>175</v>
      </c>
      <c r="E135" s="223" t="s">
        <v>1</v>
      </c>
      <c r="F135" s="224" t="s">
        <v>2655</v>
      </c>
      <c r="G135" s="222"/>
      <c r="H135" s="225">
        <v>25.76</v>
      </c>
      <c r="I135" s="226"/>
      <c r="J135" s="222"/>
      <c r="K135" s="222"/>
      <c r="L135" s="227"/>
      <c r="M135" s="228"/>
      <c r="N135" s="229"/>
      <c r="O135" s="229"/>
      <c r="P135" s="229"/>
      <c r="Q135" s="229"/>
      <c r="R135" s="229"/>
      <c r="S135" s="229"/>
      <c r="T135" s="230"/>
      <c r="AT135" s="231" t="s">
        <v>175</v>
      </c>
      <c r="AU135" s="231" t="s">
        <v>88</v>
      </c>
      <c r="AV135" s="13" t="s">
        <v>88</v>
      </c>
      <c r="AW135" s="13" t="s">
        <v>33</v>
      </c>
      <c r="AX135" s="13" t="s">
        <v>78</v>
      </c>
      <c r="AY135" s="231" t="s">
        <v>164</v>
      </c>
    </row>
    <row r="136" spans="1:65" s="15" customFormat="1" ht="11.25">
      <c r="B136" s="242"/>
      <c r="C136" s="243"/>
      <c r="D136" s="217" t="s">
        <v>175</v>
      </c>
      <c r="E136" s="244" t="s">
        <v>1</v>
      </c>
      <c r="F136" s="245" t="s">
        <v>207</v>
      </c>
      <c r="G136" s="243"/>
      <c r="H136" s="246">
        <v>254.66</v>
      </c>
      <c r="I136" s="247"/>
      <c r="J136" s="243"/>
      <c r="K136" s="243"/>
      <c r="L136" s="248"/>
      <c r="M136" s="249"/>
      <c r="N136" s="250"/>
      <c r="O136" s="250"/>
      <c r="P136" s="250"/>
      <c r="Q136" s="250"/>
      <c r="R136" s="250"/>
      <c r="S136" s="250"/>
      <c r="T136" s="251"/>
      <c r="AT136" s="252" t="s">
        <v>175</v>
      </c>
      <c r="AU136" s="252" t="s">
        <v>88</v>
      </c>
      <c r="AV136" s="15" t="s">
        <v>171</v>
      </c>
      <c r="AW136" s="15" t="s">
        <v>33</v>
      </c>
      <c r="AX136" s="15" t="s">
        <v>86</v>
      </c>
      <c r="AY136" s="252" t="s">
        <v>164</v>
      </c>
    </row>
    <row r="137" spans="1:65" s="2" customFormat="1" ht="48" customHeight="1">
      <c r="A137" s="35"/>
      <c r="B137" s="36"/>
      <c r="C137" s="204" t="s">
        <v>171</v>
      </c>
      <c r="D137" s="204" t="s">
        <v>166</v>
      </c>
      <c r="E137" s="205" t="s">
        <v>2590</v>
      </c>
      <c r="F137" s="206" t="s">
        <v>2591</v>
      </c>
      <c r="G137" s="207" t="s">
        <v>169</v>
      </c>
      <c r="H137" s="208">
        <v>127.33</v>
      </c>
      <c r="I137" s="209"/>
      <c r="J137" s="210">
        <f>ROUND(I137*H137,2)</f>
        <v>0</v>
      </c>
      <c r="K137" s="206" t="s">
        <v>170</v>
      </c>
      <c r="L137" s="40"/>
      <c r="M137" s="211" t="s">
        <v>1</v>
      </c>
      <c r="N137" s="212" t="s">
        <v>43</v>
      </c>
      <c r="O137" s="72"/>
      <c r="P137" s="213">
        <f>O137*H137</f>
        <v>0</v>
      </c>
      <c r="Q137" s="213">
        <v>0</v>
      </c>
      <c r="R137" s="213">
        <f>Q137*H137</f>
        <v>0</v>
      </c>
      <c r="S137" s="213">
        <v>0</v>
      </c>
      <c r="T137" s="214">
        <f>S137*H137</f>
        <v>0</v>
      </c>
      <c r="U137" s="35"/>
      <c r="V137" s="35"/>
      <c r="W137" s="35"/>
      <c r="X137" s="35"/>
      <c r="Y137" s="35"/>
      <c r="Z137" s="35"/>
      <c r="AA137" s="35"/>
      <c r="AB137" s="35"/>
      <c r="AC137" s="35"/>
      <c r="AD137" s="35"/>
      <c r="AE137" s="35"/>
      <c r="AR137" s="215" t="s">
        <v>171</v>
      </c>
      <c r="AT137" s="215" t="s">
        <v>166</v>
      </c>
      <c r="AU137" s="215" t="s">
        <v>88</v>
      </c>
      <c r="AY137" s="18" t="s">
        <v>164</v>
      </c>
      <c r="BE137" s="216">
        <f>IF(N137="základní",J137,0)</f>
        <v>0</v>
      </c>
      <c r="BF137" s="216">
        <f>IF(N137="snížená",J137,0)</f>
        <v>0</v>
      </c>
      <c r="BG137" s="216">
        <f>IF(N137="zákl. přenesená",J137,0)</f>
        <v>0</v>
      </c>
      <c r="BH137" s="216">
        <f>IF(N137="sníž. přenesená",J137,0)</f>
        <v>0</v>
      </c>
      <c r="BI137" s="216">
        <f>IF(N137="nulová",J137,0)</f>
        <v>0</v>
      </c>
      <c r="BJ137" s="18" t="s">
        <v>86</v>
      </c>
      <c r="BK137" s="216">
        <f>ROUND(I137*H137,2)</f>
        <v>0</v>
      </c>
      <c r="BL137" s="18" t="s">
        <v>171</v>
      </c>
      <c r="BM137" s="215" t="s">
        <v>2592</v>
      </c>
    </row>
    <row r="138" spans="1:65" s="2" customFormat="1" ht="204.75">
      <c r="A138" s="35"/>
      <c r="B138" s="36"/>
      <c r="C138" s="37"/>
      <c r="D138" s="217" t="s">
        <v>173</v>
      </c>
      <c r="E138" s="37"/>
      <c r="F138" s="218" t="s">
        <v>2588</v>
      </c>
      <c r="G138" s="37"/>
      <c r="H138" s="37"/>
      <c r="I138" s="116"/>
      <c r="J138" s="37"/>
      <c r="K138" s="37"/>
      <c r="L138" s="40"/>
      <c r="M138" s="219"/>
      <c r="N138" s="220"/>
      <c r="O138" s="72"/>
      <c r="P138" s="72"/>
      <c r="Q138" s="72"/>
      <c r="R138" s="72"/>
      <c r="S138" s="72"/>
      <c r="T138" s="73"/>
      <c r="U138" s="35"/>
      <c r="V138" s="35"/>
      <c r="W138" s="35"/>
      <c r="X138" s="35"/>
      <c r="Y138" s="35"/>
      <c r="Z138" s="35"/>
      <c r="AA138" s="35"/>
      <c r="AB138" s="35"/>
      <c r="AC138" s="35"/>
      <c r="AD138" s="35"/>
      <c r="AE138" s="35"/>
      <c r="AT138" s="18" t="s">
        <v>173</v>
      </c>
      <c r="AU138" s="18" t="s">
        <v>88</v>
      </c>
    </row>
    <row r="139" spans="1:65" s="13" customFormat="1" ht="11.25">
      <c r="B139" s="221"/>
      <c r="C139" s="222"/>
      <c r="D139" s="217" t="s">
        <v>175</v>
      </c>
      <c r="E139" s="223" t="s">
        <v>1</v>
      </c>
      <c r="F139" s="224" t="s">
        <v>2656</v>
      </c>
      <c r="G139" s="222"/>
      <c r="H139" s="225">
        <v>127.33</v>
      </c>
      <c r="I139" s="226"/>
      <c r="J139" s="222"/>
      <c r="K139" s="222"/>
      <c r="L139" s="227"/>
      <c r="M139" s="228"/>
      <c r="N139" s="229"/>
      <c r="O139" s="229"/>
      <c r="P139" s="229"/>
      <c r="Q139" s="229"/>
      <c r="R139" s="229"/>
      <c r="S139" s="229"/>
      <c r="T139" s="230"/>
      <c r="AT139" s="231" t="s">
        <v>175</v>
      </c>
      <c r="AU139" s="231" t="s">
        <v>88</v>
      </c>
      <c r="AV139" s="13" t="s">
        <v>88</v>
      </c>
      <c r="AW139" s="13" t="s">
        <v>33</v>
      </c>
      <c r="AX139" s="13" t="s">
        <v>86</v>
      </c>
      <c r="AY139" s="231" t="s">
        <v>164</v>
      </c>
    </row>
    <row r="140" spans="1:65" s="2" customFormat="1" ht="36" customHeight="1">
      <c r="A140" s="35"/>
      <c r="B140" s="36"/>
      <c r="C140" s="204" t="s">
        <v>195</v>
      </c>
      <c r="D140" s="204" t="s">
        <v>166</v>
      </c>
      <c r="E140" s="205" t="s">
        <v>2657</v>
      </c>
      <c r="F140" s="206" t="s">
        <v>2658</v>
      </c>
      <c r="G140" s="207" t="s">
        <v>255</v>
      </c>
      <c r="H140" s="208">
        <v>381.5</v>
      </c>
      <c r="I140" s="209"/>
      <c r="J140" s="210">
        <f>ROUND(I140*H140,2)</f>
        <v>0</v>
      </c>
      <c r="K140" s="206" t="s">
        <v>170</v>
      </c>
      <c r="L140" s="40"/>
      <c r="M140" s="211" t="s">
        <v>1</v>
      </c>
      <c r="N140" s="212" t="s">
        <v>43</v>
      </c>
      <c r="O140" s="72"/>
      <c r="P140" s="213">
        <f>O140*H140</f>
        <v>0</v>
      </c>
      <c r="Q140" s="213">
        <v>8.4999999999999995E-4</v>
      </c>
      <c r="R140" s="213">
        <f>Q140*H140</f>
        <v>0.32427499999999998</v>
      </c>
      <c r="S140" s="213">
        <v>0</v>
      </c>
      <c r="T140" s="214">
        <f>S140*H140</f>
        <v>0</v>
      </c>
      <c r="U140" s="35"/>
      <c r="V140" s="35"/>
      <c r="W140" s="35"/>
      <c r="X140" s="35"/>
      <c r="Y140" s="35"/>
      <c r="Z140" s="35"/>
      <c r="AA140" s="35"/>
      <c r="AB140" s="35"/>
      <c r="AC140" s="35"/>
      <c r="AD140" s="35"/>
      <c r="AE140" s="35"/>
      <c r="AR140" s="215" t="s">
        <v>171</v>
      </c>
      <c r="AT140" s="215" t="s">
        <v>166</v>
      </c>
      <c r="AU140" s="215" t="s">
        <v>88</v>
      </c>
      <c r="AY140" s="18" t="s">
        <v>164</v>
      </c>
      <c r="BE140" s="216">
        <f>IF(N140="základní",J140,0)</f>
        <v>0</v>
      </c>
      <c r="BF140" s="216">
        <f>IF(N140="snížená",J140,0)</f>
        <v>0</v>
      </c>
      <c r="BG140" s="216">
        <f>IF(N140="zákl. přenesená",J140,0)</f>
        <v>0</v>
      </c>
      <c r="BH140" s="216">
        <f>IF(N140="sníž. přenesená",J140,0)</f>
        <v>0</v>
      </c>
      <c r="BI140" s="216">
        <f>IF(N140="nulová",J140,0)</f>
        <v>0</v>
      </c>
      <c r="BJ140" s="18" t="s">
        <v>86</v>
      </c>
      <c r="BK140" s="216">
        <f>ROUND(I140*H140,2)</f>
        <v>0</v>
      </c>
      <c r="BL140" s="18" t="s">
        <v>171</v>
      </c>
      <c r="BM140" s="215" t="s">
        <v>2659</v>
      </c>
    </row>
    <row r="141" spans="1:65" s="2" customFormat="1" ht="156">
      <c r="A141" s="35"/>
      <c r="B141" s="36"/>
      <c r="C141" s="37"/>
      <c r="D141" s="217" t="s">
        <v>173</v>
      </c>
      <c r="E141" s="37"/>
      <c r="F141" s="218" t="s">
        <v>2660</v>
      </c>
      <c r="G141" s="37"/>
      <c r="H141" s="37"/>
      <c r="I141" s="116"/>
      <c r="J141" s="37"/>
      <c r="K141" s="37"/>
      <c r="L141" s="40"/>
      <c r="M141" s="219"/>
      <c r="N141" s="220"/>
      <c r="O141" s="72"/>
      <c r="P141" s="72"/>
      <c r="Q141" s="72"/>
      <c r="R141" s="72"/>
      <c r="S141" s="72"/>
      <c r="T141" s="73"/>
      <c r="U141" s="35"/>
      <c r="V141" s="35"/>
      <c r="W141" s="35"/>
      <c r="X141" s="35"/>
      <c r="Y141" s="35"/>
      <c r="Z141" s="35"/>
      <c r="AA141" s="35"/>
      <c r="AB141" s="35"/>
      <c r="AC141" s="35"/>
      <c r="AD141" s="35"/>
      <c r="AE141" s="35"/>
      <c r="AT141" s="18" t="s">
        <v>173</v>
      </c>
      <c r="AU141" s="18" t="s">
        <v>88</v>
      </c>
    </row>
    <row r="142" spans="1:65" s="14" customFormat="1" ht="11.25">
      <c r="B142" s="232"/>
      <c r="C142" s="233"/>
      <c r="D142" s="217" t="s">
        <v>175</v>
      </c>
      <c r="E142" s="234" t="s">
        <v>1</v>
      </c>
      <c r="F142" s="235" t="s">
        <v>2652</v>
      </c>
      <c r="G142" s="233"/>
      <c r="H142" s="234" t="s">
        <v>1</v>
      </c>
      <c r="I142" s="236"/>
      <c r="J142" s="233"/>
      <c r="K142" s="233"/>
      <c r="L142" s="237"/>
      <c r="M142" s="238"/>
      <c r="N142" s="239"/>
      <c r="O142" s="239"/>
      <c r="P142" s="239"/>
      <c r="Q142" s="239"/>
      <c r="R142" s="239"/>
      <c r="S142" s="239"/>
      <c r="T142" s="240"/>
      <c r="AT142" s="241" t="s">
        <v>175</v>
      </c>
      <c r="AU142" s="241" t="s">
        <v>88</v>
      </c>
      <c r="AV142" s="14" t="s">
        <v>86</v>
      </c>
      <c r="AW142" s="14" t="s">
        <v>33</v>
      </c>
      <c r="AX142" s="14" t="s">
        <v>78</v>
      </c>
      <c r="AY142" s="241" t="s">
        <v>164</v>
      </c>
    </row>
    <row r="143" spans="1:65" s="13" customFormat="1" ht="11.25">
      <c r="B143" s="221"/>
      <c r="C143" s="222"/>
      <c r="D143" s="217" t="s">
        <v>175</v>
      </c>
      <c r="E143" s="223" t="s">
        <v>1</v>
      </c>
      <c r="F143" s="224" t="s">
        <v>2661</v>
      </c>
      <c r="G143" s="222"/>
      <c r="H143" s="225">
        <v>381.5</v>
      </c>
      <c r="I143" s="226"/>
      <c r="J143" s="222"/>
      <c r="K143" s="222"/>
      <c r="L143" s="227"/>
      <c r="M143" s="228"/>
      <c r="N143" s="229"/>
      <c r="O143" s="229"/>
      <c r="P143" s="229"/>
      <c r="Q143" s="229"/>
      <c r="R143" s="229"/>
      <c r="S143" s="229"/>
      <c r="T143" s="230"/>
      <c r="AT143" s="231" t="s">
        <v>175</v>
      </c>
      <c r="AU143" s="231" t="s">
        <v>88</v>
      </c>
      <c r="AV143" s="13" t="s">
        <v>88</v>
      </c>
      <c r="AW143" s="13" t="s">
        <v>33</v>
      </c>
      <c r="AX143" s="13" t="s">
        <v>86</v>
      </c>
      <c r="AY143" s="231" t="s">
        <v>164</v>
      </c>
    </row>
    <row r="144" spans="1:65" s="2" customFormat="1" ht="36" customHeight="1">
      <c r="A144" s="35"/>
      <c r="B144" s="36"/>
      <c r="C144" s="204" t="s">
        <v>199</v>
      </c>
      <c r="D144" s="204" t="s">
        <v>166</v>
      </c>
      <c r="E144" s="205" t="s">
        <v>2662</v>
      </c>
      <c r="F144" s="206" t="s">
        <v>2663</v>
      </c>
      <c r="G144" s="207" t="s">
        <v>255</v>
      </c>
      <c r="H144" s="208">
        <v>381.5</v>
      </c>
      <c r="I144" s="209"/>
      <c r="J144" s="210">
        <f>ROUND(I144*H144,2)</f>
        <v>0</v>
      </c>
      <c r="K144" s="206" t="s">
        <v>170</v>
      </c>
      <c r="L144" s="40"/>
      <c r="M144" s="211" t="s">
        <v>1</v>
      </c>
      <c r="N144" s="212" t="s">
        <v>43</v>
      </c>
      <c r="O144" s="72"/>
      <c r="P144" s="213">
        <f>O144*H144</f>
        <v>0</v>
      </c>
      <c r="Q144" s="213">
        <v>0</v>
      </c>
      <c r="R144" s="213">
        <f>Q144*H144</f>
        <v>0</v>
      </c>
      <c r="S144" s="213">
        <v>0</v>
      </c>
      <c r="T144" s="214">
        <f>S144*H144</f>
        <v>0</v>
      </c>
      <c r="U144" s="35"/>
      <c r="V144" s="35"/>
      <c r="W144" s="35"/>
      <c r="X144" s="35"/>
      <c r="Y144" s="35"/>
      <c r="Z144" s="35"/>
      <c r="AA144" s="35"/>
      <c r="AB144" s="35"/>
      <c r="AC144" s="35"/>
      <c r="AD144" s="35"/>
      <c r="AE144" s="35"/>
      <c r="AR144" s="215" t="s">
        <v>171</v>
      </c>
      <c r="AT144" s="215" t="s">
        <v>166</v>
      </c>
      <c r="AU144" s="215" t="s">
        <v>88</v>
      </c>
      <c r="AY144" s="18" t="s">
        <v>164</v>
      </c>
      <c r="BE144" s="216">
        <f>IF(N144="základní",J144,0)</f>
        <v>0</v>
      </c>
      <c r="BF144" s="216">
        <f>IF(N144="snížená",J144,0)</f>
        <v>0</v>
      </c>
      <c r="BG144" s="216">
        <f>IF(N144="zákl. přenesená",J144,0)</f>
        <v>0</v>
      </c>
      <c r="BH144" s="216">
        <f>IF(N144="sníž. přenesená",J144,0)</f>
        <v>0</v>
      </c>
      <c r="BI144" s="216">
        <f>IF(N144="nulová",J144,0)</f>
        <v>0</v>
      </c>
      <c r="BJ144" s="18" t="s">
        <v>86</v>
      </c>
      <c r="BK144" s="216">
        <f>ROUND(I144*H144,2)</f>
        <v>0</v>
      </c>
      <c r="BL144" s="18" t="s">
        <v>171</v>
      </c>
      <c r="BM144" s="215" t="s">
        <v>2664</v>
      </c>
    </row>
    <row r="145" spans="1:65" s="2" customFormat="1" ht="60" customHeight="1">
      <c r="A145" s="35"/>
      <c r="B145" s="36"/>
      <c r="C145" s="204" t="s">
        <v>208</v>
      </c>
      <c r="D145" s="204" t="s">
        <v>166</v>
      </c>
      <c r="E145" s="205" t="s">
        <v>221</v>
      </c>
      <c r="F145" s="206" t="s">
        <v>222</v>
      </c>
      <c r="G145" s="207" t="s">
        <v>169</v>
      </c>
      <c r="H145" s="208">
        <v>46.96</v>
      </c>
      <c r="I145" s="209"/>
      <c r="J145" s="210">
        <f>ROUND(I145*H145,2)</f>
        <v>0</v>
      </c>
      <c r="K145" s="206" t="s">
        <v>170</v>
      </c>
      <c r="L145" s="40"/>
      <c r="M145" s="211" t="s">
        <v>1</v>
      </c>
      <c r="N145" s="212" t="s">
        <v>43</v>
      </c>
      <c r="O145" s="72"/>
      <c r="P145" s="213">
        <f>O145*H145</f>
        <v>0</v>
      </c>
      <c r="Q145" s="213">
        <v>0</v>
      </c>
      <c r="R145" s="213">
        <f>Q145*H145</f>
        <v>0</v>
      </c>
      <c r="S145" s="213">
        <v>0</v>
      </c>
      <c r="T145" s="214">
        <f>S145*H145</f>
        <v>0</v>
      </c>
      <c r="U145" s="35"/>
      <c r="V145" s="35"/>
      <c r="W145" s="35"/>
      <c r="X145" s="35"/>
      <c r="Y145" s="35"/>
      <c r="Z145" s="35"/>
      <c r="AA145" s="35"/>
      <c r="AB145" s="35"/>
      <c r="AC145" s="35"/>
      <c r="AD145" s="35"/>
      <c r="AE145" s="35"/>
      <c r="AR145" s="215" t="s">
        <v>171</v>
      </c>
      <c r="AT145" s="215" t="s">
        <v>166</v>
      </c>
      <c r="AU145" s="215" t="s">
        <v>88</v>
      </c>
      <c r="AY145" s="18" t="s">
        <v>164</v>
      </c>
      <c r="BE145" s="216">
        <f>IF(N145="základní",J145,0)</f>
        <v>0</v>
      </c>
      <c r="BF145" s="216">
        <f>IF(N145="snížená",J145,0)</f>
        <v>0</v>
      </c>
      <c r="BG145" s="216">
        <f>IF(N145="zákl. přenesená",J145,0)</f>
        <v>0</v>
      </c>
      <c r="BH145" s="216">
        <f>IF(N145="sníž. přenesená",J145,0)</f>
        <v>0</v>
      </c>
      <c r="BI145" s="216">
        <f>IF(N145="nulová",J145,0)</f>
        <v>0</v>
      </c>
      <c r="BJ145" s="18" t="s">
        <v>86</v>
      </c>
      <c r="BK145" s="216">
        <f>ROUND(I145*H145,2)</f>
        <v>0</v>
      </c>
      <c r="BL145" s="18" t="s">
        <v>171</v>
      </c>
      <c r="BM145" s="215" t="s">
        <v>2593</v>
      </c>
    </row>
    <row r="146" spans="1:65" s="2" customFormat="1" ht="195">
      <c r="A146" s="35"/>
      <c r="B146" s="36"/>
      <c r="C146" s="37"/>
      <c r="D146" s="217" t="s">
        <v>173</v>
      </c>
      <c r="E146" s="37"/>
      <c r="F146" s="218" t="s">
        <v>217</v>
      </c>
      <c r="G146" s="37"/>
      <c r="H146" s="37"/>
      <c r="I146" s="116"/>
      <c r="J146" s="37"/>
      <c r="K146" s="37"/>
      <c r="L146" s="40"/>
      <c r="M146" s="219"/>
      <c r="N146" s="220"/>
      <c r="O146" s="72"/>
      <c r="P146" s="72"/>
      <c r="Q146" s="72"/>
      <c r="R146" s="72"/>
      <c r="S146" s="72"/>
      <c r="T146" s="73"/>
      <c r="U146" s="35"/>
      <c r="V146" s="35"/>
      <c r="W146" s="35"/>
      <c r="X146" s="35"/>
      <c r="Y146" s="35"/>
      <c r="Z146" s="35"/>
      <c r="AA146" s="35"/>
      <c r="AB146" s="35"/>
      <c r="AC146" s="35"/>
      <c r="AD146" s="35"/>
      <c r="AE146" s="35"/>
      <c r="AT146" s="18" t="s">
        <v>173</v>
      </c>
      <c r="AU146" s="18" t="s">
        <v>88</v>
      </c>
    </row>
    <row r="147" spans="1:65" s="14" customFormat="1" ht="11.25">
      <c r="B147" s="232"/>
      <c r="C147" s="233"/>
      <c r="D147" s="217" t="s">
        <v>175</v>
      </c>
      <c r="E147" s="234" t="s">
        <v>1</v>
      </c>
      <c r="F147" s="235" t="s">
        <v>2665</v>
      </c>
      <c r="G147" s="233"/>
      <c r="H147" s="234" t="s">
        <v>1</v>
      </c>
      <c r="I147" s="236"/>
      <c r="J147" s="233"/>
      <c r="K147" s="233"/>
      <c r="L147" s="237"/>
      <c r="M147" s="238"/>
      <c r="N147" s="239"/>
      <c r="O147" s="239"/>
      <c r="P147" s="239"/>
      <c r="Q147" s="239"/>
      <c r="R147" s="239"/>
      <c r="S147" s="239"/>
      <c r="T147" s="240"/>
      <c r="AT147" s="241" t="s">
        <v>175</v>
      </c>
      <c r="AU147" s="241" t="s">
        <v>88</v>
      </c>
      <c r="AV147" s="14" t="s">
        <v>86</v>
      </c>
      <c r="AW147" s="14" t="s">
        <v>33</v>
      </c>
      <c r="AX147" s="14" t="s">
        <v>78</v>
      </c>
      <c r="AY147" s="241" t="s">
        <v>164</v>
      </c>
    </row>
    <row r="148" spans="1:65" s="13" customFormat="1" ht="11.25">
      <c r="B148" s="221"/>
      <c r="C148" s="222"/>
      <c r="D148" s="217" t="s">
        <v>175</v>
      </c>
      <c r="E148" s="223" t="s">
        <v>1</v>
      </c>
      <c r="F148" s="224" t="s">
        <v>2666</v>
      </c>
      <c r="G148" s="222"/>
      <c r="H148" s="225">
        <v>35.97</v>
      </c>
      <c r="I148" s="226"/>
      <c r="J148" s="222"/>
      <c r="K148" s="222"/>
      <c r="L148" s="227"/>
      <c r="M148" s="228"/>
      <c r="N148" s="229"/>
      <c r="O148" s="229"/>
      <c r="P148" s="229"/>
      <c r="Q148" s="229"/>
      <c r="R148" s="229"/>
      <c r="S148" s="229"/>
      <c r="T148" s="230"/>
      <c r="AT148" s="231" t="s">
        <v>175</v>
      </c>
      <c r="AU148" s="231" t="s">
        <v>88</v>
      </c>
      <c r="AV148" s="13" t="s">
        <v>88</v>
      </c>
      <c r="AW148" s="13" t="s">
        <v>33</v>
      </c>
      <c r="AX148" s="13" t="s">
        <v>78</v>
      </c>
      <c r="AY148" s="231" t="s">
        <v>164</v>
      </c>
    </row>
    <row r="149" spans="1:65" s="14" customFormat="1" ht="11.25">
      <c r="B149" s="232"/>
      <c r="C149" s="233"/>
      <c r="D149" s="217" t="s">
        <v>175</v>
      </c>
      <c r="E149" s="234" t="s">
        <v>1</v>
      </c>
      <c r="F149" s="235" t="s">
        <v>2654</v>
      </c>
      <c r="G149" s="233"/>
      <c r="H149" s="234" t="s">
        <v>1</v>
      </c>
      <c r="I149" s="236"/>
      <c r="J149" s="233"/>
      <c r="K149" s="233"/>
      <c r="L149" s="237"/>
      <c r="M149" s="238"/>
      <c r="N149" s="239"/>
      <c r="O149" s="239"/>
      <c r="P149" s="239"/>
      <c r="Q149" s="239"/>
      <c r="R149" s="239"/>
      <c r="S149" s="239"/>
      <c r="T149" s="240"/>
      <c r="AT149" s="241" t="s">
        <v>175</v>
      </c>
      <c r="AU149" s="241" t="s">
        <v>88</v>
      </c>
      <c r="AV149" s="14" t="s">
        <v>86</v>
      </c>
      <c r="AW149" s="14" t="s">
        <v>33</v>
      </c>
      <c r="AX149" s="14" t="s">
        <v>78</v>
      </c>
      <c r="AY149" s="241" t="s">
        <v>164</v>
      </c>
    </row>
    <row r="150" spans="1:65" s="13" customFormat="1" ht="11.25">
      <c r="B150" s="221"/>
      <c r="C150" s="222"/>
      <c r="D150" s="217" t="s">
        <v>175</v>
      </c>
      <c r="E150" s="223" t="s">
        <v>1</v>
      </c>
      <c r="F150" s="224" t="s">
        <v>2667</v>
      </c>
      <c r="G150" s="222"/>
      <c r="H150" s="225">
        <v>10.99</v>
      </c>
      <c r="I150" s="226"/>
      <c r="J150" s="222"/>
      <c r="K150" s="222"/>
      <c r="L150" s="227"/>
      <c r="M150" s="228"/>
      <c r="N150" s="229"/>
      <c r="O150" s="229"/>
      <c r="P150" s="229"/>
      <c r="Q150" s="229"/>
      <c r="R150" s="229"/>
      <c r="S150" s="229"/>
      <c r="T150" s="230"/>
      <c r="AT150" s="231" t="s">
        <v>175</v>
      </c>
      <c r="AU150" s="231" t="s">
        <v>88</v>
      </c>
      <c r="AV150" s="13" t="s">
        <v>88</v>
      </c>
      <c r="AW150" s="13" t="s">
        <v>33</v>
      </c>
      <c r="AX150" s="13" t="s">
        <v>78</v>
      </c>
      <c r="AY150" s="231" t="s">
        <v>164</v>
      </c>
    </row>
    <row r="151" spans="1:65" s="15" customFormat="1" ht="11.25">
      <c r="B151" s="242"/>
      <c r="C151" s="243"/>
      <c r="D151" s="217" t="s">
        <v>175</v>
      </c>
      <c r="E151" s="244" t="s">
        <v>1</v>
      </c>
      <c r="F151" s="245" t="s">
        <v>207</v>
      </c>
      <c r="G151" s="243"/>
      <c r="H151" s="246">
        <v>46.96</v>
      </c>
      <c r="I151" s="247"/>
      <c r="J151" s="243"/>
      <c r="K151" s="243"/>
      <c r="L151" s="248"/>
      <c r="M151" s="249"/>
      <c r="N151" s="250"/>
      <c r="O151" s="250"/>
      <c r="P151" s="250"/>
      <c r="Q151" s="250"/>
      <c r="R151" s="250"/>
      <c r="S151" s="250"/>
      <c r="T151" s="251"/>
      <c r="AT151" s="252" t="s">
        <v>175</v>
      </c>
      <c r="AU151" s="252" t="s">
        <v>88</v>
      </c>
      <c r="AV151" s="15" t="s">
        <v>171</v>
      </c>
      <c r="AW151" s="15" t="s">
        <v>33</v>
      </c>
      <c r="AX151" s="15" t="s">
        <v>86</v>
      </c>
      <c r="AY151" s="252" t="s">
        <v>164</v>
      </c>
    </row>
    <row r="152" spans="1:65" s="2" customFormat="1" ht="36" customHeight="1">
      <c r="A152" s="35"/>
      <c r="B152" s="36"/>
      <c r="C152" s="204" t="s">
        <v>213</v>
      </c>
      <c r="D152" s="204" t="s">
        <v>166</v>
      </c>
      <c r="E152" s="205" t="s">
        <v>227</v>
      </c>
      <c r="F152" s="206" t="s">
        <v>228</v>
      </c>
      <c r="G152" s="207" t="s">
        <v>169</v>
      </c>
      <c r="H152" s="208">
        <v>46.96</v>
      </c>
      <c r="I152" s="209"/>
      <c r="J152" s="210">
        <f>ROUND(I152*H152,2)</f>
        <v>0</v>
      </c>
      <c r="K152" s="206" t="s">
        <v>170</v>
      </c>
      <c r="L152" s="40"/>
      <c r="M152" s="211" t="s">
        <v>1</v>
      </c>
      <c r="N152" s="212" t="s">
        <v>43</v>
      </c>
      <c r="O152" s="72"/>
      <c r="P152" s="213">
        <f>O152*H152</f>
        <v>0</v>
      </c>
      <c r="Q152" s="213">
        <v>0</v>
      </c>
      <c r="R152" s="213">
        <f>Q152*H152</f>
        <v>0</v>
      </c>
      <c r="S152" s="213">
        <v>0</v>
      </c>
      <c r="T152" s="214">
        <f>S152*H152</f>
        <v>0</v>
      </c>
      <c r="U152" s="35"/>
      <c r="V152" s="35"/>
      <c r="W152" s="35"/>
      <c r="X152" s="35"/>
      <c r="Y152" s="35"/>
      <c r="Z152" s="35"/>
      <c r="AA152" s="35"/>
      <c r="AB152" s="35"/>
      <c r="AC152" s="35"/>
      <c r="AD152" s="35"/>
      <c r="AE152" s="35"/>
      <c r="AR152" s="215" t="s">
        <v>171</v>
      </c>
      <c r="AT152" s="215" t="s">
        <v>166</v>
      </c>
      <c r="AU152" s="215" t="s">
        <v>88</v>
      </c>
      <c r="AY152" s="18" t="s">
        <v>164</v>
      </c>
      <c r="BE152" s="216">
        <f>IF(N152="základní",J152,0)</f>
        <v>0</v>
      </c>
      <c r="BF152" s="216">
        <f>IF(N152="snížená",J152,0)</f>
        <v>0</v>
      </c>
      <c r="BG152" s="216">
        <f>IF(N152="zákl. přenesená",J152,0)</f>
        <v>0</v>
      </c>
      <c r="BH152" s="216">
        <f>IF(N152="sníž. přenesená",J152,0)</f>
        <v>0</v>
      </c>
      <c r="BI152" s="216">
        <f>IF(N152="nulová",J152,0)</f>
        <v>0</v>
      </c>
      <c r="BJ152" s="18" t="s">
        <v>86</v>
      </c>
      <c r="BK152" s="216">
        <f>ROUND(I152*H152,2)</f>
        <v>0</v>
      </c>
      <c r="BL152" s="18" t="s">
        <v>171</v>
      </c>
      <c r="BM152" s="215" t="s">
        <v>2594</v>
      </c>
    </row>
    <row r="153" spans="1:65" s="2" customFormat="1" ht="146.25">
      <c r="A153" s="35"/>
      <c r="B153" s="36"/>
      <c r="C153" s="37"/>
      <c r="D153" s="217" t="s">
        <v>173</v>
      </c>
      <c r="E153" s="37"/>
      <c r="F153" s="218" t="s">
        <v>230</v>
      </c>
      <c r="G153" s="37"/>
      <c r="H153" s="37"/>
      <c r="I153" s="116"/>
      <c r="J153" s="37"/>
      <c r="K153" s="37"/>
      <c r="L153" s="40"/>
      <c r="M153" s="219"/>
      <c r="N153" s="220"/>
      <c r="O153" s="72"/>
      <c r="P153" s="72"/>
      <c r="Q153" s="72"/>
      <c r="R153" s="72"/>
      <c r="S153" s="72"/>
      <c r="T153" s="73"/>
      <c r="U153" s="35"/>
      <c r="V153" s="35"/>
      <c r="W153" s="35"/>
      <c r="X153" s="35"/>
      <c r="Y153" s="35"/>
      <c r="Z153" s="35"/>
      <c r="AA153" s="35"/>
      <c r="AB153" s="35"/>
      <c r="AC153" s="35"/>
      <c r="AD153" s="35"/>
      <c r="AE153" s="35"/>
      <c r="AT153" s="18" t="s">
        <v>173</v>
      </c>
      <c r="AU153" s="18" t="s">
        <v>88</v>
      </c>
    </row>
    <row r="154" spans="1:65" s="2" customFormat="1" ht="16.5" customHeight="1">
      <c r="A154" s="35"/>
      <c r="B154" s="36"/>
      <c r="C154" s="204" t="s">
        <v>220</v>
      </c>
      <c r="D154" s="204" t="s">
        <v>166</v>
      </c>
      <c r="E154" s="205" t="s">
        <v>236</v>
      </c>
      <c r="F154" s="206" t="s">
        <v>237</v>
      </c>
      <c r="G154" s="207" t="s">
        <v>169</v>
      </c>
      <c r="H154" s="208">
        <v>46.96</v>
      </c>
      <c r="I154" s="209"/>
      <c r="J154" s="210">
        <f>ROUND(I154*H154,2)</f>
        <v>0</v>
      </c>
      <c r="K154" s="206" t="s">
        <v>170</v>
      </c>
      <c r="L154" s="40"/>
      <c r="M154" s="211" t="s">
        <v>1</v>
      </c>
      <c r="N154" s="212" t="s">
        <v>43</v>
      </c>
      <c r="O154" s="72"/>
      <c r="P154" s="213">
        <f>O154*H154</f>
        <v>0</v>
      </c>
      <c r="Q154" s="213">
        <v>0</v>
      </c>
      <c r="R154" s="213">
        <f>Q154*H154</f>
        <v>0</v>
      </c>
      <c r="S154" s="213">
        <v>0</v>
      </c>
      <c r="T154" s="214">
        <f>S154*H154</f>
        <v>0</v>
      </c>
      <c r="U154" s="35"/>
      <c r="V154" s="35"/>
      <c r="W154" s="35"/>
      <c r="X154" s="35"/>
      <c r="Y154" s="35"/>
      <c r="Z154" s="35"/>
      <c r="AA154" s="35"/>
      <c r="AB154" s="35"/>
      <c r="AC154" s="35"/>
      <c r="AD154" s="35"/>
      <c r="AE154" s="35"/>
      <c r="AR154" s="215" t="s">
        <v>171</v>
      </c>
      <c r="AT154" s="215" t="s">
        <v>166</v>
      </c>
      <c r="AU154" s="215" t="s">
        <v>88</v>
      </c>
      <c r="AY154" s="18" t="s">
        <v>164</v>
      </c>
      <c r="BE154" s="216">
        <f>IF(N154="základní",J154,0)</f>
        <v>0</v>
      </c>
      <c r="BF154" s="216">
        <f>IF(N154="snížená",J154,0)</f>
        <v>0</v>
      </c>
      <c r="BG154" s="216">
        <f>IF(N154="zákl. přenesená",J154,0)</f>
        <v>0</v>
      </c>
      <c r="BH154" s="216">
        <f>IF(N154="sníž. přenesená",J154,0)</f>
        <v>0</v>
      </c>
      <c r="BI154" s="216">
        <f>IF(N154="nulová",J154,0)</f>
        <v>0</v>
      </c>
      <c r="BJ154" s="18" t="s">
        <v>86</v>
      </c>
      <c r="BK154" s="216">
        <f>ROUND(I154*H154,2)</f>
        <v>0</v>
      </c>
      <c r="BL154" s="18" t="s">
        <v>171</v>
      </c>
      <c r="BM154" s="215" t="s">
        <v>2595</v>
      </c>
    </row>
    <row r="155" spans="1:65" s="2" customFormat="1" ht="282.75">
      <c r="A155" s="35"/>
      <c r="B155" s="36"/>
      <c r="C155" s="37"/>
      <c r="D155" s="217" t="s">
        <v>173</v>
      </c>
      <c r="E155" s="37"/>
      <c r="F155" s="218" t="s">
        <v>239</v>
      </c>
      <c r="G155" s="37"/>
      <c r="H155" s="37"/>
      <c r="I155" s="116"/>
      <c r="J155" s="37"/>
      <c r="K155" s="37"/>
      <c r="L155" s="40"/>
      <c r="M155" s="219"/>
      <c r="N155" s="220"/>
      <c r="O155" s="72"/>
      <c r="P155" s="72"/>
      <c r="Q155" s="72"/>
      <c r="R155" s="72"/>
      <c r="S155" s="72"/>
      <c r="T155" s="73"/>
      <c r="U155" s="35"/>
      <c r="V155" s="35"/>
      <c r="W155" s="35"/>
      <c r="X155" s="35"/>
      <c r="Y155" s="35"/>
      <c r="Z155" s="35"/>
      <c r="AA155" s="35"/>
      <c r="AB155" s="35"/>
      <c r="AC155" s="35"/>
      <c r="AD155" s="35"/>
      <c r="AE155" s="35"/>
      <c r="AT155" s="18" t="s">
        <v>173</v>
      </c>
      <c r="AU155" s="18" t="s">
        <v>88</v>
      </c>
    </row>
    <row r="156" spans="1:65" s="2" customFormat="1" ht="36" customHeight="1">
      <c r="A156" s="35"/>
      <c r="B156" s="36"/>
      <c r="C156" s="204" t="s">
        <v>226</v>
      </c>
      <c r="D156" s="204" t="s">
        <v>166</v>
      </c>
      <c r="E156" s="205" t="s">
        <v>241</v>
      </c>
      <c r="F156" s="206" t="s">
        <v>242</v>
      </c>
      <c r="G156" s="207" t="s">
        <v>243</v>
      </c>
      <c r="H156" s="208">
        <v>70.44</v>
      </c>
      <c r="I156" s="209"/>
      <c r="J156" s="210">
        <f>ROUND(I156*H156,2)</f>
        <v>0</v>
      </c>
      <c r="K156" s="206" t="s">
        <v>170</v>
      </c>
      <c r="L156" s="40"/>
      <c r="M156" s="211" t="s">
        <v>1</v>
      </c>
      <c r="N156" s="212" t="s">
        <v>43</v>
      </c>
      <c r="O156" s="72"/>
      <c r="P156" s="213">
        <f>O156*H156</f>
        <v>0</v>
      </c>
      <c r="Q156" s="213">
        <v>0</v>
      </c>
      <c r="R156" s="213">
        <f>Q156*H156</f>
        <v>0</v>
      </c>
      <c r="S156" s="213">
        <v>0</v>
      </c>
      <c r="T156" s="214">
        <f>S156*H156</f>
        <v>0</v>
      </c>
      <c r="U156" s="35"/>
      <c r="V156" s="35"/>
      <c r="W156" s="35"/>
      <c r="X156" s="35"/>
      <c r="Y156" s="35"/>
      <c r="Z156" s="35"/>
      <c r="AA156" s="35"/>
      <c r="AB156" s="35"/>
      <c r="AC156" s="35"/>
      <c r="AD156" s="35"/>
      <c r="AE156" s="35"/>
      <c r="AR156" s="215" t="s">
        <v>171</v>
      </c>
      <c r="AT156" s="215" t="s">
        <v>166</v>
      </c>
      <c r="AU156" s="215" t="s">
        <v>88</v>
      </c>
      <c r="AY156" s="18" t="s">
        <v>164</v>
      </c>
      <c r="BE156" s="216">
        <f>IF(N156="základní",J156,0)</f>
        <v>0</v>
      </c>
      <c r="BF156" s="216">
        <f>IF(N156="snížená",J156,0)</f>
        <v>0</v>
      </c>
      <c r="BG156" s="216">
        <f>IF(N156="zákl. přenesená",J156,0)</f>
        <v>0</v>
      </c>
      <c r="BH156" s="216">
        <f>IF(N156="sníž. přenesená",J156,0)</f>
        <v>0</v>
      </c>
      <c r="BI156" s="216">
        <f>IF(N156="nulová",J156,0)</f>
        <v>0</v>
      </c>
      <c r="BJ156" s="18" t="s">
        <v>86</v>
      </c>
      <c r="BK156" s="216">
        <f>ROUND(I156*H156,2)</f>
        <v>0</v>
      </c>
      <c r="BL156" s="18" t="s">
        <v>171</v>
      </c>
      <c r="BM156" s="215" t="s">
        <v>2596</v>
      </c>
    </row>
    <row r="157" spans="1:65" s="2" customFormat="1" ht="29.25">
      <c r="A157" s="35"/>
      <c r="B157" s="36"/>
      <c r="C157" s="37"/>
      <c r="D157" s="217" t="s">
        <v>173</v>
      </c>
      <c r="E157" s="37"/>
      <c r="F157" s="218" t="s">
        <v>245</v>
      </c>
      <c r="G157" s="37"/>
      <c r="H157" s="37"/>
      <c r="I157" s="116"/>
      <c r="J157" s="37"/>
      <c r="K157" s="37"/>
      <c r="L157" s="40"/>
      <c r="M157" s="219"/>
      <c r="N157" s="220"/>
      <c r="O157" s="72"/>
      <c r="P157" s="72"/>
      <c r="Q157" s="72"/>
      <c r="R157" s="72"/>
      <c r="S157" s="72"/>
      <c r="T157" s="73"/>
      <c r="U157" s="35"/>
      <c r="V157" s="35"/>
      <c r="W157" s="35"/>
      <c r="X157" s="35"/>
      <c r="Y157" s="35"/>
      <c r="Z157" s="35"/>
      <c r="AA157" s="35"/>
      <c r="AB157" s="35"/>
      <c r="AC157" s="35"/>
      <c r="AD157" s="35"/>
      <c r="AE157" s="35"/>
      <c r="AT157" s="18" t="s">
        <v>173</v>
      </c>
      <c r="AU157" s="18" t="s">
        <v>88</v>
      </c>
    </row>
    <row r="158" spans="1:65" s="13" customFormat="1" ht="11.25">
      <c r="B158" s="221"/>
      <c r="C158" s="222"/>
      <c r="D158" s="217" t="s">
        <v>175</v>
      </c>
      <c r="E158" s="223" t="s">
        <v>1</v>
      </c>
      <c r="F158" s="224" t="s">
        <v>2668</v>
      </c>
      <c r="G158" s="222"/>
      <c r="H158" s="225">
        <v>70.44</v>
      </c>
      <c r="I158" s="226"/>
      <c r="J158" s="222"/>
      <c r="K158" s="222"/>
      <c r="L158" s="227"/>
      <c r="M158" s="228"/>
      <c r="N158" s="229"/>
      <c r="O158" s="229"/>
      <c r="P158" s="229"/>
      <c r="Q158" s="229"/>
      <c r="R158" s="229"/>
      <c r="S158" s="229"/>
      <c r="T158" s="230"/>
      <c r="AT158" s="231" t="s">
        <v>175</v>
      </c>
      <c r="AU158" s="231" t="s">
        <v>88</v>
      </c>
      <c r="AV158" s="13" t="s">
        <v>88</v>
      </c>
      <c r="AW158" s="13" t="s">
        <v>33</v>
      </c>
      <c r="AX158" s="13" t="s">
        <v>86</v>
      </c>
      <c r="AY158" s="231" t="s">
        <v>164</v>
      </c>
    </row>
    <row r="159" spans="1:65" s="2" customFormat="1" ht="36" customHeight="1">
      <c r="A159" s="35"/>
      <c r="B159" s="36"/>
      <c r="C159" s="204" t="s">
        <v>235</v>
      </c>
      <c r="D159" s="204" t="s">
        <v>166</v>
      </c>
      <c r="E159" s="205" t="s">
        <v>248</v>
      </c>
      <c r="F159" s="206" t="s">
        <v>249</v>
      </c>
      <c r="G159" s="207" t="s">
        <v>169</v>
      </c>
      <c r="H159" s="208">
        <v>207.7</v>
      </c>
      <c r="I159" s="209"/>
      <c r="J159" s="210">
        <f>ROUND(I159*H159,2)</f>
        <v>0</v>
      </c>
      <c r="K159" s="206" t="s">
        <v>170</v>
      </c>
      <c r="L159" s="40"/>
      <c r="M159" s="211" t="s">
        <v>1</v>
      </c>
      <c r="N159" s="212" t="s">
        <v>43</v>
      </c>
      <c r="O159" s="72"/>
      <c r="P159" s="213">
        <f>O159*H159</f>
        <v>0</v>
      </c>
      <c r="Q159" s="213">
        <v>0</v>
      </c>
      <c r="R159" s="213">
        <f>Q159*H159</f>
        <v>0</v>
      </c>
      <c r="S159" s="213">
        <v>0</v>
      </c>
      <c r="T159" s="214">
        <f>S159*H159</f>
        <v>0</v>
      </c>
      <c r="U159" s="35"/>
      <c r="V159" s="35"/>
      <c r="W159" s="35"/>
      <c r="X159" s="35"/>
      <c r="Y159" s="35"/>
      <c r="Z159" s="35"/>
      <c r="AA159" s="35"/>
      <c r="AB159" s="35"/>
      <c r="AC159" s="35"/>
      <c r="AD159" s="35"/>
      <c r="AE159" s="35"/>
      <c r="AR159" s="215" t="s">
        <v>171</v>
      </c>
      <c r="AT159" s="215" t="s">
        <v>166</v>
      </c>
      <c r="AU159" s="215" t="s">
        <v>88</v>
      </c>
      <c r="AY159" s="18" t="s">
        <v>164</v>
      </c>
      <c r="BE159" s="216">
        <f>IF(N159="základní",J159,0)</f>
        <v>0</v>
      </c>
      <c r="BF159" s="216">
        <f>IF(N159="snížená",J159,0)</f>
        <v>0</v>
      </c>
      <c r="BG159" s="216">
        <f>IF(N159="zákl. přenesená",J159,0)</f>
        <v>0</v>
      </c>
      <c r="BH159" s="216">
        <f>IF(N159="sníž. přenesená",J159,0)</f>
        <v>0</v>
      </c>
      <c r="BI159" s="216">
        <f>IF(N159="nulová",J159,0)</f>
        <v>0</v>
      </c>
      <c r="BJ159" s="18" t="s">
        <v>86</v>
      </c>
      <c r="BK159" s="216">
        <f>ROUND(I159*H159,2)</f>
        <v>0</v>
      </c>
      <c r="BL159" s="18" t="s">
        <v>171</v>
      </c>
      <c r="BM159" s="215" t="s">
        <v>2598</v>
      </c>
    </row>
    <row r="160" spans="1:65" s="2" customFormat="1" ht="409.5">
      <c r="A160" s="35"/>
      <c r="B160" s="36"/>
      <c r="C160" s="37"/>
      <c r="D160" s="217" t="s">
        <v>173</v>
      </c>
      <c r="E160" s="37"/>
      <c r="F160" s="253" t="s">
        <v>251</v>
      </c>
      <c r="G160" s="37"/>
      <c r="H160" s="37"/>
      <c r="I160" s="116"/>
      <c r="J160" s="37"/>
      <c r="K160" s="37"/>
      <c r="L160" s="40"/>
      <c r="M160" s="219"/>
      <c r="N160" s="220"/>
      <c r="O160" s="72"/>
      <c r="P160" s="72"/>
      <c r="Q160" s="72"/>
      <c r="R160" s="72"/>
      <c r="S160" s="72"/>
      <c r="T160" s="73"/>
      <c r="U160" s="35"/>
      <c r="V160" s="35"/>
      <c r="W160" s="35"/>
      <c r="X160" s="35"/>
      <c r="Y160" s="35"/>
      <c r="Z160" s="35"/>
      <c r="AA160" s="35"/>
      <c r="AB160" s="35"/>
      <c r="AC160" s="35"/>
      <c r="AD160" s="35"/>
      <c r="AE160" s="35"/>
      <c r="AT160" s="18" t="s">
        <v>173</v>
      </c>
      <c r="AU160" s="18" t="s">
        <v>88</v>
      </c>
    </row>
    <row r="161" spans="1:65" s="13" customFormat="1" ht="11.25">
      <c r="B161" s="221"/>
      <c r="C161" s="222"/>
      <c r="D161" s="217" t="s">
        <v>175</v>
      </c>
      <c r="E161" s="223" t="s">
        <v>1</v>
      </c>
      <c r="F161" s="224" t="s">
        <v>2669</v>
      </c>
      <c r="G161" s="222"/>
      <c r="H161" s="225">
        <v>207.7</v>
      </c>
      <c r="I161" s="226"/>
      <c r="J161" s="222"/>
      <c r="K161" s="222"/>
      <c r="L161" s="227"/>
      <c r="M161" s="228"/>
      <c r="N161" s="229"/>
      <c r="O161" s="229"/>
      <c r="P161" s="229"/>
      <c r="Q161" s="229"/>
      <c r="R161" s="229"/>
      <c r="S161" s="229"/>
      <c r="T161" s="230"/>
      <c r="AT161" s="231" t="s">
        <v>175</v>
      </c>
      <c r="AU161" s="231" t="s">
        <v>88</v>
      </c>
      <c r="AV161" s="13" t="s">
        <v>88</v>
      </c>
      <c r="AW161" s="13" t="s">
        <v>33</v>
      </c>
      <c r="AX161" s="13" t="s">
        <v>86</v>
      </c>
      <c r="AY161" s="231" t="s">
        <v>164</v>
      </c>
    </row>
    <row r="162" spans="1:65" s="2" customFormat="1" ht="60" customHeight="1">
      <c r="A162" s="35"/>
      <c r="B162" s="36"/>
      <c r="C162" s="204" t="s">
        <v>240</v>
      </c>
      <c r="D162" s="204" t="s">
        <v>166</v>
      </c>
      <c r="E162" s="205" t="s">
        <v>2600</v>
      </c>
      <c r="F162" s="206" t="s">
        <v>2601</v>
      </c>
      <c r="G162" s="207" t="s">
        <v>169</v>
      </c>
      <c r="H162" s="208">
        <v>35.97</v>
      </c>
      <c r="I162" s="209"/>
      <c r="J162" s="210">
        <f>ROUND(I162*H162,2)</f>
        <v>0</v>
      </c>
      <c r="K162" s="206" t="s">
        <v>170</v>
      </c>
      <c r="L162" s="40"/>
      <c r="M162" s="211" t="s">
        <v>1</v>
      </c>
      <c r="N162" s="212" t="s">
        <v>43</v>
      </c>
      <c r="O162" s="72"/>
      <c r="P162" s="213">
        <f>O162*H162</f>
        <v>0</v>
      </c>
      <c r="Q162" s="213">
        <v>0</v>
      </c>
      <c r="R162" s="213">
        <f>Q162*H162</f>
        <v>0</v>
      </c>
      <c r="S162" s="213">
        <v>0</v>
      </c>
      <c r="T162" s="214">
        <f>S162*H162</f>
        <v>0</v>
      </c>
      <c r="U162" s="35"/>
      <c r="V162" s="35"/>
      <c r="W162" s="35"/>
      <c r="X162" s="35"/>
      <c r="Y162" s="35"/>
      <c r="Z162" s="35"/>
      <c r="AA162" s="35"/>
      <c r="AB162" s="35"/>
      <c r="AC162" s="35"/>
      <c r="AD162" s="35"/>
      <c r="AE162" s="35"/>
      <c r="AR162" s="215" t="s">
        <v>171</v>
      </c>
      <c r="AT162" s="215" t="s">
        <v>166</v>
      </c>
      <c r="AU162" s="215" t="s">
        <v>88</v>
      </c>
      <c r="AY162" s="18" t="s">
        <v>164</v>
      </c>
      <c r="BE162" s="216">
        <f>IF(N162="základní",J162,0)</f>
        <v>0</v>
      </c>
      <c r="BF162" s="216">
        <f>IF(N162="snížená",J162,0)</f>
        <v>0</v>
      </c>
      <c r="BG162" s="216">
        <f>IF(N162="zákl. přenesená",J162,0)</f>
        <v>0</v>
      </c>
      <c r="BH162" s="216">
        <f>IF(N162="sníž. přenesená",J162,0)</f>
        <v>0</v>
      </c>
      <c r="BI162" s="216">
        <f>IF(N162="nulová",J162,0)</f>
        <v>0</v>
      </c>
      <c r="BJ162" s="18" t="s">
        <v>86</v>
      </c>
      <c r="BK162" s="216">
        <f>ROUND(I162*H162,2)</f>
        <v>0</v>
      </c>
      <c r="BL162" s="18" t="s">
        <v>171</v>
      </c>
      <c r="BM162" s="215" t="s">
        <v>2602</v>
      </c>
    </row>
    <row r="163" spans="1:65" s="2" customFormat="1" ht="87.75">
      <c r="A163" s="35"/>
      <c r="B163" s="36"/>
      <c r="C163" s="37"/>
      <c r="D163" s="217" t="s">
        <v>173</v>
      </c>
      <c r="E163" s="37"/>
      <c r="F163" s="218" t="s">
        <v>2603</v>
      </c>
      <c r="G163" s="37"/>
      <c r="H163" s="37"/>
      <c r="I163" s="116"/>
      <c r="J163" s="37"/>
      <c r="K163" s="37"/>
      <c r="L163" s="40"/>
      <c r="M163" s="219"/>
      <c r="N163" s="220"/>
      <c r="O163" s="72"/>
      <c r="P163" s="72"/>
      <c r="Q163" s="72"/>
      <c r="R163" s="72"/>
      <c r="S163" s="72"/>
      <c r="T163" s="73"/>
      <c r="U163" s="35"/>
      <c r="V163" s="35"/>
      <c r="W163" s="35"/>
      <c r="X163" s="35"/>
      <c r="Y163" s="35"/>
      <c r="Z163" s="35"/>
      <c r="AA163" s="35"/>
      <c r="AB163" s="35"/>
      <c r="AC163" s="35"/>
      <c r="AD163" s="35"/>
      <c r="AE163" s="35"/>
      <c r="AT163" s="18" t="s">
        <v>173</v>
      </c>
      <c r="AU163" s="18" t="s">
        <v>88</v>
      </c>
    </row>
    <row r="164" spans="1:65" s="14" customFormat="1" ht="11.25">
      <c r="B164" s="232"/>
      <c r="C164" s="233"/>
      <c r="D164" s="217" t="s">
        <v>175</v>
      </c>
      <c r="E164" s="234" t="s">
        <v>1</v>
      </c>
      <c r="F164" s="235" t="s">
        <v>2604</v>
      </c>
      <c r="G164" s="233"/>
      <c r="H164" s="234" t="s">
        <v>1</v>
      </c>
      <c r="I164" s="236"/>
      <c r="J164" s="233"/>
      <c r="K164" s="233"/>
      <c r="L164" s="237"/>
      <c r="M164" s="238"/>
      <c r="N164" s="239"/>
      <c r="O164" s="239"/>
      <c r="P164" s="239"/>
      <c r="Q164" s="239"/>
      <c r="R164" s="239"/>
      <c r="S164" s="239"/>
      <c r="T164" s="240"/>
      <c r="AT164" s="241" t="s">
        <v>175</v>
      </c>
      <c r="AU164" s="241" t="s">
        <v>88</v>
      </c>
      <c r="AV164" s="14" t="s">
        <v>86</v>
      </c>
      <c r="AW164" s="14" t="s">
        <v>33</v>
      </c>
      <c r="AX164" s="14" t="s">
        <v>78</v>
      </c>
      <c r="AY164" s="241" t="s">
        <v>164</v>
      </c>
    </row>
    <row r="165" spans="1:65" s="13" customFormat="1" ht="11.25">
      <c r="B165" s="221"/>
      <c r="C165" s="222"/>
      <c r="D165" s="217" t="s">
        <v>175</v>
      </c>
      <c r="E165" s="223" t="s">
        <v>1</v>
      </c>
      <c r="F165" s="224" t="s">
        <v>2666</v>
      </c>
      <c r="G165" s="222"/>
      <c r="H165" s="225">
        <v>35.97</v>
      </c>
      <c r="I165" s="226"/>
      <c r="J165" s="222"/>
      <c r="K165" s="222"/>
      <c r="L165" s="227"/>
      <c r="M165" s="228"/>
      <c r="N165" s="229"/>
      <c r="O165" s="229"/>
      <c r="P165" s="229"/>
      <c r="Q165" s="229"/>
      <c r="R165" s="229"/>
      <c r="S165" s="229"/>
      <c r="T165" s="230"/>
      <c r="AT165" s="231" t="s">
        <v>175</v>
      </c>
      <c r="AU165" s="231" t="s">
        <v>88</v>
      </c>
      <c r="AV165" s="13" t="s">
        <v>88</v>
      </c>
      <c r="AW165" s="13" t="s">
        <v>33</v>
      </c>
      <c r="AX165" s="13" t="s">
        <v>86</v>
      </c>
      <c r="AY165" s="231" t="s">
        <v>164</v>
      </c>
    </row>
    <row r="166" spans="1:65" s="12" customFormat="1" ht="22.9" customHeight="1">
      <c r="B166" s="188"/>
      <c r="C166" s="189"/>
      <c r="D166" s="190" t="s">
        <v>77</v>
      </c>
      <c r="E166" s="202" t="s">
        <v>195</v>
      </c>
      <c r="F166" s="202" t="s">
        <v>2606</v>
      </c>
      <c r="G166" s="189"/>
      <c r="H166" s="189"/>
      <c r="I166" s="192"/>
      <c r="J166" s="203">
        <f>BK166</f>
        <v>0</v>
      </c>
      <c r="K166" s="189"/>
      <c r="L166" s="194"/>
      <c r="M166" s="195"/>
      <c r="N166" s="196"/>
      <c r="O166" s="196"/>
      <c r="P166" s="197">
        <f>SUM(P167:P170)</f>
        <v>0</v>
      </c>
      <c r="Q166" s="196"/>
      <c r="R166" s="197">
        <f>SUM(R167:R170)</f>
        <v>23.567544000000002</v>
      </c>
      <c r="S166" s="196"/>
      <c r="T166" s="198">
        <f>SUM(T167:T170)</f>
        <v>0</v>
      </c>
      <c r="AR166" s="199" t="s">
        <v>86</v>
      </c>
      <c r="AT166" s="200" t="s">
        <v>77</v>
      </c>
      <c r="AU166" s="200" t="s">
        <v>86</v>
      </c>
      <c r="AY166" s="199" t="s">
        <v>164</v>
      </c>
      <c r="BK166" s="201">
        <f>SUM(BK167:BK170)</f>
        <v>0</v>
      </c>
    </row>
    <row r="167" spans="1:65" s="2" customFormat="1" ht="36" customHeight="1">
      <c r="A167" s="35"/>
      <c r="B167" s="36"/>
      <c r="C167" s="204" t="s">
        <v>247</v>
      </c>
      <c r="D167" s="204" t="s">
        <v>166</v>
      </c>
      <c r="E167" s="205" t="s">
        <v>2607</v>
      </c>
      <c r="F167" s="206" t="s">
        <v>2608</v>
      </c>
      <c r="G167" s="207" t="s">
        <v>255</v>
      </c>
      <c r="H167" s="208">
        <v>65.400000000000006</v>
      </c>
      <c r="I167" s="209"/>
      <c r="J167" s="210">
        <f>ROUND(I167*H167,2)</f>
        <v>0</v>
      </c>
      <c r="K167" s="206" t="s">
        <v>170</v>
      </c>
      <c r="L167" s="40"/>
      <c r="M167" s="211" t="s">
        <v>1</v>
      </c>
      <c r="N167" s="212" t="s">
        <v>43</v>
      </c>
      <c r="O167" s="72"/>
      <c r="P167" s="213">
        <f>O167*H167</f>
        <v>0</v>
      </c>
      <c r="Q167" s="213">
        <v>0.26244000000000001</v>
      </c>
      <c r="R167" s="213">
        <f>Q167*H167</f>
        <v>17.163576000000003</v>
      </c>
      <c r="S167" s="213">
        <v>0</v>
      </c>
      <c r="T167" s="214">
        <f>S167*H167</f>
        <v>0</v>
      </c>
      <c r="U167" s="35"/>
      <c r="V167" s="35"/>
      <c r="W167" s="35"/>
      <c r="X167" s="35"/>
      <c r="Y167" s="35"/>
      <c r="Z167" s="35"/>
      <c r="AA167" s="35"/>
      <c r="AB167" s="35"/>
      <c r="AC167" s="35"/>
      <c r="AD167" s="35"/>
      <c r="AE167" s="35"/>
      <c r="AR167" s="215" t="s">
        <v>171</v>
      </c>
      <c r="AT167" s="215" t="s">
        <v>166</v>
      </c>
      <c r="AU167" s="215" t="s">
        <v>88</v>
      </c>
      <c r="AY167" s="18" t="s">
        <v>164</v>
      </c>
      <c r="BE167" s="216">
        <f>IF(N167="základní",J167,0)</f>
        <v>0</v>
      </c>
      <c r="BF167" s="216">
        <f>IF(N167="snížená",J167,0)</f>
        <v>0</v>
      </c>
      <c r="BG167" s="216">
        <f>IF(N167="zákl. přenesená",J167,0)</f>
        <v>0</v>
      </c>
      <c r="BH167" s="216">
        <f>IF(N167="sníž. přenesená",J167,0)</f>
        <v>0</v>
      </c>
      <c r="BI167" s="216">
        <f>IF(N167="nulová",J167,0)</f>
        <v>0</v>
      </c>
      <c r="BJ167" s="18" t="s">
        <v>86</v>
      </c>
      <c r="BK167" s="216">
        <f>ROUND(I167*H167,2)</f>
        <v>0</v>
      </c>
      <c r="BL167" s="18" t="s">
        <v>171</v>
      </c>
      <c r="BM167" s="215" t="s">
        <v>2609</v>
      </c>
    </row>
    <row r="168" spans="1:65" s="2" customFormat="1" ht="78">
      <c r="A168" s="35"/>
      <c r="B168" s="36"/>
      <c r="C168" s="37"/>
      <c r="D168" s="217" t="s">
        <v>173</v>
      </c>
      <c r="E168" s="37"/>
      <c r="F168" s="218" t="s">
        <v>2610</v>
      </c>
      <c r="G168" s="37"/>
      <c r="H168" s="37"/>
      <c r="I168" s="116"/>
      <c r="J168" s="37"/>
      <c r="K168" s="37"/>
      <c r="L168" s="40"/>
      <c r="M168" s="219"/>
      <c r="N168" s="220"/>
      <c r="O168" s="72"/>
      <c r="P168" s="72"/>
      <c r="Q168" s="72"/>
      <c r="R168" s="72"/>
      <c r="S168" s="72"/>
      <c r="T168" s="73"/>
      <c r="U168" s="35"/>
      <c r="V168" s="35"/>
      <c r="W168" s="35"/>
      <c r="X168" s="35"/>
      <c r="Y168" s="35"/>
      <c r="Z168" s="35"/>
      <c r="AA168" s="35"/>
      <c r="AB168" s="35"/>
      <c r="AC168" s="35"/>
      <c r="AD168" s="35"/>
      <c r="AE168" s="35"/>
      <c r="AT168" s="18" t="s">
        <v>173</v>
      </c>
      <c r="AU168" s="18" t="s">
        <v>88</v>
      </c>
    </row>
    <row r="169" spans="1:65" s="2" customFormat="1" ht="36" customHeight="1">
      <c r="A169" s="35"/>
      <c r="B169" s="36"/>
      <c r="C169" s="204" t="s">
        <v>252</v>
      </c>
      <c r="D169" s="204" t="s">
        <v>166</v>
      </c>
      <c r="E169" s="205" t="s">
        <v>2611</v>
      </c>
      <c r="F169" s="206" t="s">
        <v>2612</v>
      </c>
      <c r="G169" s="207" t="s">
        <v>255</v>
      </c>
      <c r="H169" s="208">
        <v>65.400000000000006</v>
      </c>
      <c r="I169" s="209"/>
      <c r="J169" s="210">
        <f>ROUND(I169*H169,2)</f>
        <v>0</v>
      </c>
      <c r="K169" s="206" t="s">
        <v>170</v>
      </c>
      <c r="L169" s="40"/>
      <c r="M169" s="211" t="s">
        <v>1</v>
      </c>
      <c r="N169" s="212" t="s">
        <v>43</v>
      </c>
      <c r="O169" s="72"/>
      <c r="P169" s="213">
        <f>O169*H169</f>
        <v>0</v>
      </c>
      <c r="Q169" s="213">
        <v>9.7919999999999993E-2</v>
      </c>
      <c r="R169" s="213">
        <f>Q169*H169</f>
        <v>6.4039679999999999</v>
      </c>
      <c r="S169" s="213">
        <v>0</v>
      </c>
      <c r="T169" s="214">
        <f>S169*H169</f>
        <v>0</v>
      </c>
      <c r="U169" s="35"/>
      <c r="V169" s="35"/>
      <c r="W169" s="35"/>
      <c r="X169" s="35"/>
      <c r="Y169" s="35"/>
      <c r="Z169" s="35"/>
      <c r="AA169" s="35"/>
      <c r="AB169" s="35"/>
      <c r="AC169" s="35"/>
      <c r="AD169" s="35"/>
      <c r="AE169" s="35"/>
      <c r="AR169" s="215" t="s">
        <v>171</v>
      </c>
      <c r="AT169" s="215" t="s">
        <v>166</v>
      </c>
      <c r="AU169" s="215" t="s">
        <v>88</v>
      </c>
      <c r="AY169" s="18" t="s">
        <v>164</v>
      </c>
      <c r="BE169" s="216">
        <f>IF(N169="základní",J169,0)</f>
        <v>0</v>
      </c>
      <c r="BF169" s="216">
        <f>IF(N169="snížená",J169,0)</f>
        <v>0</v>
      </c>
      <c r="BG169" s="216">
        <f>IF(N169="zákl. přenesená",J169,0)</f>
        <v>0</v>
      </c>
      <c r="BH169" s="216">
        <f>IF(N169="sníž. přenesená",J169,0)</f>
        <v>0</v>
      </c>
      <c r="BI169" s="216">
        <f>IF(N169="nulová",J169,0)</f>
        <v>0</v>
      </c>
      <c r="BJ169" s="18" t="s">
        <v>86</v>
      </c>
      <c r="BK169" s="216">
        <f>ROUND(I169*H169,2)</f>
        <v>0</v>
      </c>
      <c r="BL169" s="18" t="s">
        <v>171</v>
      </c>
      <c r="BM169" s="215" t="s">
        <v>2613</v>
      </c>
    </row>
    <row r="170" spans="1:65" s="2" customFormat="1" ht="117">
      <c r="A170" s="35"/>
      <c r="B170" s="36"/>
      <c r="C170" s="37"/>
      <c r="D170" s="217" t="s">
        <v>173</v>
      </c>
      <c r="E170" s="37"/>
      <c r="F170" s="218" t="s">
        <v>2614</v>
      </c>
      <c r="G170" s="37"/>
      <c r="H170" s="37"/>
      <c r="I170" s="116"/>
      <c r="J170" s="37"/>
      <c r="K170" s="37"/>
      <c r="L170" s="40"/>
      <c r="M170" s="219"/>
      <c r="N170" s="220"/>
      <c r="O170" s="72"/>
      <c r="P170" s="72"/>
      <c r="Q170" s="72"/>
      <c r="R170" s="72"/>
      <c r="S170" s="72"/>
      <c r="T170" s="73"/>
      <c r="U170" s="35"/>
      <c r="V170" s="35"/>
      <c r="W170" s="35"/>
      <c r="X170" s="35"/>
      <c r="Y170" s="35"/>
      <c r="Z170" s="35"/>
      <c r="AA170" s="35"/>
      <c r="AB170" s="35"/>
      <c r="AC170" s="35"/>
      <c r="AD170" s="35"/>
      <c r="AE170" s="35"/>
      <c r="AT170" s="18" t="s">
        <v>173</v>
      </c>
      <c r="AU170" s="18" t="s">
        <v>88</v>
      </c>
    </row>
    <row r="171" spans="1:65" s="12" customFormat="1" ht="22.9" customHeight="1">
      <c r="B171" s="188"/>
      <c r="C171" s="189"/>
      <c r="D171" s="190" t="s">
        <v>77</v>
      </c>
      <c r="E171" s="202" t="s">
        <v>213</v>
      </c>
      <c r="F171" s="202" t="s">
        <v>2615</v>
      </c>
      <c r="G171" s="189"/>
      <c r="H171" s="189"/>
      <c r="I171" s="192"/>
      <c r="J171" s="203">
        <f>BK171</f>
        <v>0</v>
      </c>
      <c r="K171" s="189"/>
      <c r="L171" s="194"/>
      <c r="M171" s="195"/>
      <c r="N171" s="196"/>
      <c r="O171" s="196"/>
      <c r="P171" s="197">
        <f>SUM(P172:P199)</f>
        <v>0</v>
      </c>
      <c r="Q171" s="196"/>
      <c r="R171" s="197">
        <f>SUM(R172:R199)</f>
        <v>12.426509999999999</v>
      </c>
      <c r="S171" s="196"/>
      <c r="T171" s="198">
        <f>SUM(T172:T199)</f>
        <v>0</v>
      </c>
      <c r="AR171" s="199" t="s">
        <v>86</v>
      </c>
      <c r="AT171" s="200" t="s">
        <v>77</v>
      </c>
      <c r="AU171" s="200" t="s">
        <v>86</v>
      </c>
      <c r="AY171" s="199" t="s">
        <v>164</v>
      </c>
      <c r="BK171" s="201">
        <f>SUM(BK172:BK199)</f>
        <v>0</v>
      </c>
    </row>
    <row r="172" spans="1:65" s="2" customFormat="1" ht="36" customHeight="1">
      <c r="A172" s="35"/>
      <c r="B172" s="36"/>
      <c r="C172" s="204" t="s">
        <v>8</v>
      </c>
      <c r="D172" s="204" t="s">
        <v>166</v>
      </c>
      <c r="E172" s="205" t="s">
        <v>2670</v>
      </c>
      <c r="F172" s="206" t="s">
        <v>2671</v>
      </c>
      <c r="G172" s="207" t="s">
        <v>262</v>
      </c>
      <c r="H172" s="208">
        <v>5</v>
      </c>
      <c r="I172" s="209"/>
      <c r="J172" s="210">
        <f>ROUND(I172*H172,2)</f>
        <v>0</v>
      </c>
      <c r="K172" s="206" t="s">
        <v>170</v>
      </c>
      <c r="L172" s="40"/>
      <c r="M172" s="211" t="s">
        <v>1</v>
      </c>
      <c r="N172" s="212" t="s">
        <v>43</v>
      </c>
      <c r="O172" s="72"/>
      <c r="P172" s="213">
        <f>O172*H172</f>
        <v>0</v>
      </c>
      <c r="Q172" s="213">
        <v>3.0000000000000001E-5</v>
      </c>
      <c r="R172" s="213">
        <f>Q172*H172</f>
        <v>1.5000000000000001E-4</v>
      </c>
      <c r="S172" s="213">
        <v>0</v>
      </c>
      <c r="T172" s="214">
        <f>S172*H172</f>
        <v>0</v>
      </c>
      <c r="U172" s="35"/>
      <c r="V172" s="35"/>
      <c r="W172" s="35"/>
      <c r="X172" s="35"/>
      <c r="Y172" s="35"/>
      <c r="Z172" s="35"/>
      <c r="AA172" s="35"/>
      <c r="AB172" s="35"/>
      <c r="AC172" s="35"/>
      <c r="AD172" s="35"/>
      <c r="AE172" s="35"/>
      <c r="AR172" s="215" t="s">
        <v>171</v>
      </c>
      <c r="AT172" s="215" t="s">
        <v>166</v>
      </c>
      <c r="AU172" s="215" t="s">
        <v>88</v>
      </c>
      <c r="AY172" s="18" t="s">
        <v>164</v>
      </c>
      <c r="BE172" s="216">
        <f>IF(N172="základní",J172,0)</f>
        <v>0</v>
      </c>
      <c r="BF172" s="216">
        <f>IF(N172="snížená",J172,0)</f>
        <v>0</v>
      </c>
      <c r="BG172" s="216">
        <f>IF(N172="zákl. přenesená",J172,0)</f>
        <v>0</v>
      </c>
      <c r="BH172" s="216">
        <f>IF(N172="sníž. přenesená",J172,0)</f>
        <v>0</v>
      </c>
      <c r="BI172" s="216">
        <f>IF(N172="nulová",J172,0)</f>
        <v>0</v>
      </c>
      <c r="BJ172" s="18" t="s">
        <v>86</v>
      </c>
      <c r="BK172" s="216">
        <f>ROUND(I172*H172,2)</f>
        <v>0</v>
      </c>
      <c r="BL172" s="18" t="s">
        <v>171</v>
      </c>
      <c r="BM172" s="215" t="s">
        <v>2672</v>
      </c>
    </row>
    <row r="173" spans="1:65" s="2" customFormat="1" ht="97.5">
      <c r="A173" s="35"/>
      <c r="B173" s="36"/>
      <c r="C173" s="37"/>
      <c r="D173" s="217" t="s">
        <v>173</v>
      </c>
      <c r="E173" s="37"/>
      <c r="F173" s="218" t="s">
        <v>2673</v>
      </c>
      <c r="G173" s="37"/>
      <c r="H173" s="37"/>
      <c r="I173" s="116"/>
      <c r="J173" s="37"/>
      <c r="K173" s="37"/>
      <c r="L173" s="40"/>
      <c r="M173" s="219"/>
      <c r="N173" s="220"/>
      <c r="O173" s="72"/>
      <c r="P173" s="72"/>
      <c r="Q173" s="72"/>
      <c r="R173" s="72"/>
      <c r="S173" s="72"/>
      <c r="T173" s="73"/>
      <c r="U173" s="35"/>
      <c r="V173" s="35"/>
      <c r="W173" s="35"/>
      <c r="X173" s="35"/>
      <c r="Y173" s="35"/>
      <c r="Z173" s="35"/>
      <c r="AA173" s="35"/>
      <c r="AB173" s="35"/>
      <c r="AC173" s="35"/>
      <c r="AD173" s="35"/>
      <c r="AE173" s="35"/>
      <c r="AT173" s="18" t="s">
        <v>173</v>
      </c>
      <c r="AU173" s="18" t="s">
        <v>88</v>
      </c>
    </row>
    <row r="174" spans="1:65" s="2" customFormat="1" ht="24" customHeight="1">
      <c r="A174" s="35"/>
      <c r="B174" s="36"/>
      <c r="C174" s="265" t="s">
        <v>269</v>
      </c>
      <c r="D174" s="265" t="s">
        <v>420</v>
      </c>
      <c r="E174" s="266" t="s">
        <v>2674</v>
      </c>
      <c r="F174" s="267" t="s">
        <v>2675</v>
      </c>
      <c r="G174" s="268" t="s">
        <v>262</v>
      </c>
      <c r="H174" s="269">
        <v>5.0750000000000002</v>
      </c>
      <c r="I174" s="270"/>
      <c r="J174" s="271">
        <f>ROUND(I174*H174,2)</f>
        <v>0</v>
      </c>
      <c r="K174" s="267" t="s">
        <v>170</v>
      </c>
      <c r="L174" s="272"/>
      <c r="M174" s="273" t="s">
        <v>1</v>
      </c>
      <c r="N174" s="274" t="s">
        <v>43</v>
      </c>
      <c r="O174" s="72"/>
      <c r="P174" s="213">
        <f>O174*H174</f>
        <v>0</v>
      </c>
      <c r="Q174" s="213">
        <v>2.4E-2</v>
      </c>
      <c r="R174" s="213">
        <f>Q174*H174</f>
        <v>0.12180000000000001</v>
      </c>
      <c r="S174" s="213">
        <v>0</v>
      </c>
      <c r="T174" s="214">
        <f>S174*H174</f>
        <v>0</v>
      </c>
      <c r="U174" s="35"/>
      <c r="V174" s="35"/>
      <c r="W174" s="35"/>
      <c r="X174" s="35"/>
      <c r="Y174" s="35"/>
      <c r="Z174" s="35"/>
      <c r="AA174" s="35"/>
      <c r="AB174" s="35"/>
      <c r="AC174" s="35"/>
      <c r="AD174" s="35"/>
      <c r="AE174" s="35"/>
      <c r="AR174" s="215" t="s">
        <v>213</v>
      </c>
      <c r="AT174" s="215" t="s">
        <v>420</v>
      </c>
      <c r="AU174" s="215" t="s">
        <v>88</v>
      </c>
      <c r="AY174" s="18" t="s">
        <v>164</v>
      </c>
      <c r="BE174" s="216">
        <f>IF(N174="základní",J174,0)</f>
        <v>0</v>
      </c>
      <c r="BF174" s="216">
        <f>IF(N174="snížená",J174,0)</f>
        <v>0</v>
      </c>
      <c r="BG174" s="216">
        <f>IF(N174="zákl. přenesená",J174,0)</f>
        <v>0</v>
      </c>
      <c r="BH174" s="216">
        <f>IF(N174="sníž. přenesená",J174,0)</f>
        <v>0</v>
      </c>
      <c r="BI174" s="216">
        <f>IF(N174="nulová",J174,0)</f>
        <v>0</v>
      </c>
      <c r="BJ174" s="18" t="s">
        <v>86</v>
      </c>
      <c r="BK174" s="216">
        <f>ROUND(I174*H174,2)</f>
        <v>0</v>
      </c>
      <c r="BL174" s="18" t="s">
        <v>171</v>
      </c>
      <c r="BM174" s="215" t="s">
        <v>2676</v>
      </c>
    </row>
    <row r="175" spans="1:65" s="13" customFormat="1" ht="11.25">
      <c r="B175" s="221"/>
      <c r="C175" s="222"/>
      <c r="D175" s="217" t="s">
        <v>175</v>
      </c>
      <c r="E175" s="222"/>
      <c r="F175" s="224" t="s">
        <v>2677</v>
      </c>
      <c r="G175" s="222"/>
      <c r="H175" s="225">
        <v>5.0750000000000002</v>
      </c>
      <c r="I175" s="226"/>
      <c r="J175" s="222"/>
      <c r="K175" s="222"/>
      <c r="L175" s="227"/>
      <c r="M175" s="228"/>
      <c r="N175" s="229"/>
      <c r="O175" s="229"/>
      <c r="P175" s="229"/>
      <c r="Q175" s="229"/>
      <c r="R175" s="229"/>
      <c r="S175" s="229"/>
      <c r="T175" s="230"/>
      <c r="AT175" s="231" t="s">
        <v>175</v>
      </c>
      <c r="AU175" s="231" t="s">
        <v>88</v>
      </c>
      <c r="AV175" s="13" t="s">
        <v>88</v>
      </c>
      <c r="AW175" s="13" t="s">
        <v>4</v>
      </c>
      <c r="AX175" s="13" t="s">
        <v>86</v>
      </c>
      <c r="AY175" s="231" t="s">
        <v>164</v>
      </c>
    </row>
    <row r="176" spans="1:65" s="2" customFormat="1" ht="36" customHeight="1">
      <c r="A176" s="35"/>
      <c r="B176" s="36"/>
      <c r="C176" s="204" t="s">
        <v>274</v>
      </c>
      <c r="D176" s="204" t="s">
        <v>166</v>
      </c>
      <c r="E176" s="205" t="s">
        <v>2678</v>
      </c>
      <c r="F176" s="206" t="s">
        <v>2679</v>
      </c>
      <c r="G176" s="207" t="s">
        <v>262</v>
      </c>
      <c r="H176" s="208">
        <v>49.5</v>
      </c>
      <c r="I176" s="209"/>
      <c r="J176" s="210">
        <f>ROUND(I176*H176,2)</f>
        <v>0</v>
      </c>
      <c r="K176" s="206" t="s">
        <v>170</v>
      </c>
      <c r="L176" s="40"/>
      <c r="M176" s="211" t="s">
        <v>1</v>
      </c>
      <c r="N176" s="212" t="s">
        <v>43</v>
      </c>
      <c r="O176" s="72"/>
      <c r="P176" s="213">
        <f>O176*H176</f>
        <v>0</v>
      </c>
      <c r="Q176" s="213">
        <v>5.0000000000000002E-5</v>
      </c>
      <c r="R176" s="213">
        <f>Q176*H176</f>
        <v>2.4750000000000002E-3</v>
      </c>
      <c r="S176" s="213">
        <v>0</v>
      </c>
      <c r="T176" s="214">
        <f>S176*H176</f>
        <v>0</v>
      </c>
      <c r="U176" s="35"/>
      <c r="V176" s="35"/>
      <c r="W176" s="35"/>
      <c r="X176" s="35"/>
      <c r="Y176" s="35"/>
      <c r="Z176" s="35"/>
      <c r="AA176" s="35"/>
      <c r="AB176" s="35"/>
      <c r="AC176" s="35"/>
      <c r="AD176" s="35"/>
      <c r="AE176" s="35"/>
      <c r="AR176" s="215" t="s">
        <v>171</v>
      </c>
      <c r="AT176" s="215" t="s">
        <v>166</v>
      </c>
      <c r="AU176" s="215" t="s">
        <v>88</v>
      </c>
      <c r="AY176" s="18" t="s">
        <v>164</v>
      </c>
      <c r="BE176" s="216">
        <f>IF(N176="základní",J176,0)</f>
        <v>0</v>
      </c>
      <c r="BF176" s="216">
        <f>IF(N176="snížená",J176,0)</f>
        <v>0</v>
      </c>
      <c r="BG176" s="216">
        <f>IF(N176="zákl. přenesená",J176,0)</f>
        <v>0</v>
      </c>
      <c r="BH176" s="216">
        <f>IF(N176="sníž. přenesená",J176,0)</f>
        <v>0</v>
      </c>
      <c r="BI176" s="216">
        <f>IF(N176="nulová",J176,0)</f>
        <v>0</v>
      </c>
      <c r="BJ176" s="18" t="s">
        <v>86</v>
      </c>
      <c r="BK176" s="216">
        <f>ROUND(I176*H176,2)</f>
        <v>0</v>
      </c>
      <c r="BL176" s="18" t="s">
        <v>171</v>
      </c>
      <c r="BM176" s="215" t="s">
        <v>2680</v>
      </c>
    </row>
    <row r="177" spans="1:65" s="2" customFormat="1" ht="97.5">
      <c r="A177" s="35"/>
      <c r="B177" s="36"/>
      <c r="C177" s="37"/>
      <c r="D177" s="217" t="s">
        <v>173</v>
      </c>
      <c r="E177" s="37"/>
      <c r="F177" s="218" t="s">
        <v>2673</v>
      </c>
      <c r="G177" s="37"/>
      <c r="H177" s="37"/>
      <c r="I177" s="116"/>
      <c r="J177" s="37"/>
      <c r="K177" s="37"/>
      <c r="L177" s="40"/>
      <c r="M177" s="219"/>
      <c r="N177" s="220"/>
      <c r="O177" s="72"/>
      <c r="P177" s="72"/>
      <c r="Q177" s="72"/>
      <c r="R177" s="72"/>
      <c r="S177" s="72"/>
      <c r="T177" s="73"/>
      <c r="U177" s="35"/>
      <c r="V177" s="35"/>
      <c r="W177" s="35"/>
      <c r="X177" s="35"/>
      <c r="Y177" s="35"/>
      <c r="Z177" s="35"/>
      <c r="AA177" s="35"/>
      <c r="AB177" s="35"/>
      <c r="AC177" s="35"/>
      <c r="AD177" s="35"/>
      <c r="AE177" s="35"/>
      <c r="AT177" s="18" t="s">
        <v>173</v>
      </c>
      <c r="AU177" s="18" t="s">
        <v>88</v>
      </c>
    </row>
    <row r="178" spans="1:65" s="2" customFormat="1" ht="24" customHeight="1">
      <c r="A178" s="35"/>
      <c r="B178" s="36"/>
      <c r="C178" s="265" t="s">
        <v>283</v>
      </c>
      <c r="D178" s="265" t="s">
        <v>420</v>
      </c>
      <c r="E178" s="266" t="s">
        <v>2681</v>
      </c>
      <c r="F178" s="267" t="s">
        <v>2682</v>
      </c>
      <c r="G178" s="268" t="s">
        <v>262</v>
      </c>
      <c r="H178" s="269">
        <v>50.243000000000002</v>
      </c>
      <c r="I178" s="270"/>
      <c r="J178" s="271">
        <f>ROUND(I178*H178,2)</f>
        <v>0</v>
      </c>
      <c r="K178" s="267" t="s">
        <v>170</v>
      </c>
      <c r="L178" s="272"/>
      <c r="M178" s="273" t="s">
        <v>1</v>
      </c>
      <c r="N178" s="274" t="s">
        <v>43</v>
      </c>
      <c r="O178" s="72"/>
      <c r="P178" s="213">
        <f>O178*H178</f>
        <v>0</v>
      </c>
      <c r="Q178" s="213">
        <v>7.4999999999999997E-2</v>
      </c>
      <c r="R178" s="213">
        <f>Q178*H178</f>
        <v>3.7682250000000002</v>
      </c>
      <c r="S178" s="213">
        <v>0</v>
      </c>
      <c r="T178" s="214">
        <f>S178*H178</f>
        <v>0</v>
      </c>
      <c r="U178" s="35"/>
      <c r="V178" s="35"/>
      <c r="W178" s="35"/>
      <c r="X178" s="35"/>
      <c r="Y178" s="35"/>
      <c r="Z178" s="35"/>
      <c r="AA178" s="35"/>
      <c r="AB178" s="35"/>
      <c r="AC178" s="35"/>
      <c r="AD178" s="35"/>
      <c r="AE178" s="35"/>
      <c r="AR178" s="215" t="s">
        <v>213</v>
      </c>
      <c r="AT178" s="215" t="s">
        <v>420</v>
      </c>
      <c r="AU178" s="215" t="s">
        <v>88</v>
      </c>
      <c r="AY178" s="18" t="s">
        <v>164</v>
      </c>
      <c r="BE178" s="216">
        <f>IF(N178="základní",J178,0)</f>
        <v>0</v>
      </c>
      <c r="BF178" s="216">
        <f>IF(N178="snížená",J178,0)</f>
        <v>0</v>
      </c>
      <c r="BG178" s="216">
        <f>IF(N178="zákl. přenesená",J178,0)</f>
        <v>0</v>
      </c>
      <c r="BH178" s="216">
        <f>IF(N178="sníž. přenesená",J178,0)</f>
        <v>0</v>
      </c>
      <c r="BI178" s="216">
        <f>IF(N178="nulová",J178,0)</f>
        <v>0</v>
      </c>
      <c r="BJ178" s="18" t="s">
        <v>86</v>
      </c>
      <c r="BK178" s="216">
        <f>ROUND(I178*H178,2)</f>
        <v>0</v>
      </c>
      <c r="BL178" s="18" t="s">
        <v>171</v>
      </c>
      <c r="BM178" s="215" t="s">
        <v>2683</v>
      </c>
    </row>
    <row r="179" spans="1:65" s="13" customFormat="1" ht="11.25">
      <c r="B179" s="221"/>
      <c r="C179" s="222"/>
      <c r="D179" s="217" t="s">
        <v>175</v>
      </c>
      <c r="E179" s="222"/>
      <c r="F179" s="224" t="s">
        <v>2684</v>
      </c>
      <c r="G179" s="222"/>
      <c r="H179" s="225">
        <v>50.243000000000002</v>
      </c>
      <c r="I179" s="226"/>
      <c r="J179" s="222"/>
      <c r="K179" s="222"/>
      <c r="L179" s="227"/>
      <c r="M179" s="228"/>
      <c r="N179" s="229"/>
      <c r="O179" s="229"/>
      <c r="P179" s="229"/>
      <c r="Q179" s="229"/>
      <c r="R179" s="229"/>
      <c r="S179" s="229"/>
      <c r="T179" s="230"/>
      <c r="AT179" s="231" t="s">
        <v>175</v>
      </c>
      <c r="AU179" s="231" t="s">
        <v>88</v>
      </c>
      <c r="AV179" s="13" t="s">
        <v>88</v>
      </c>
      <c r="AW179" s="13" t="s">
        <v>4</v>
      </c>
      <c r="AX179" s="13" t="s">
        <v>86</v>
      </c>
      <c r="AY179" s="231" t="s">
        <v>164</v>
      </c>
    </row>
    <row r="180" spans="1:65" s="2" customFormat="1" ht="24" customHeight="1">
      <c r="A180" s="35"/>
      <c r="B180" s="36"/>
      <c r="C180" s="204" t="s">
        <v>288</v>
      </c>
      <c r="D180" s="204" t="s">
        <v>166</v>
      </c>
      <c r="E180" s="205" t="s">
        <v>2685</v>
      </c>
      <c r="F180" s="206" t="s">
        <v>2686</v>
      </c>
      <c r="G180" s="207" t="s">
        <v>395</v>
      </c>
      <c r="H180" s="208">
        <v>6</v>
      </c>
      <c r="I180" s="209"/>
      <c r="J180" s="210">
        <f>ROUND(I180*H180,2)</f>
        <v>0</v>
      </c>
      <c r="K180" s="206" t="s">
        <v>170</v>
      </c>
      <c r="L180" s="40"/>
      <c r="M180" s="211" t="s">
        <v>1</v>
      </c>
      <c r="N180" s="212" t="s">
        <v>43</v>
      </c>
      <c r="O180" s="72"/>
      <c r="P180" s="213">
        <f>O180*H180</f>
        <v>0</v>
      </c>
      <c r="Q180" s="213">
        <v>1.0189999999999999E-2</v>
      </c>
      <c r="R180" s="213">
        <f>Q180*H180</f>
        <v>6.114E-2</v>
      </c>
      <c r="S180" s="213">
        <v>0</v>
      </c>
      <c r="T180" s="214">
        <f>S180*H180</f>
        <v>0</v>
      </c>
      <c r="U180" s="35"/>
      <c r="V180" s="35"/>
      <c r="W180" s="35"/>
      <c r="X180" s="35"/>
      <c r="Y180" s="35"/>
      <c r="Z180" s="35"/>
      <c r="AA180" s="35"/>
      <c r="AB180" s="35"/>
      <c r="AC180" s="35"/>
      <c r="AD180" s="35"/>
      <c r="AE180" s="35"/>
      <c r="AR180" s="215" t="s">
        <v>171</v>
      </c>
      <c r="AT180" s="215" t="s">
        <v>166</v>
      </c>
      <c r="AU180" s="215" t="s">
        <v>88</v>
      </c>
      <c r="AY180" s="18" t="s">
        <v>164</v>
      </c>
      <c r="BE180" s="216">
        <f>IF(N180="základní",J180,0)</f>
        <v>0</v>
      </c>
      <c r="BF180" s="216">
        <f>IF(N180="snížená",J180,0)</f>
        <v>0</v>
      </c>
      <c r="BG180" s="216">
        <f>IF(N180="zákl. přenesená",J180,0)</f>
        <v>0</v>
      </c>
      <c r="BH180" s="216">
        <f>IF(N180="sníž. přenesená",J180,0)</f>
        <v>0</v>
      </c>
      <c r="BI180" s="216">
        <f>IF(N180="nulová",J180,0)</f>
        <v>0</v>
      </c>
      <c r="BJ180" s="18" t="s">
        <v>86</v>
      </c>
      <c r="BK180" s="216">
        <f>ROUND(I180*H180,2)</f>
        <v>0</v>
      </c>
      <c r="BL180" s="18" t="s">
        <v>171</v>
      </c>
      <c r="BM180" s="215" t="s">
        <v>2687</v>
      </c>
    </row>
    <row r="181" spans="1:65" s="2" customFormat="1" ht="39">
      <c r="A181" s="35"/>
      <c r="B181" s="36"/>
      <c r="C181" s="37"/>
      <c r="D181" s="217" t="s">
        <v>173</v>
      </c>
      <c r="E181" s="37"/>
      <c r="F181" s="218" t="s">
        <v>2688</v>
      </c>
      <c r="G181" s="37"/>
      <c r="H181" s="37"/>
      <c r="I181" s="116"/>
      <c r="J181" s="37"/>
      <c r="K181" s="37"/>
      <c r="L181" s="40"/>
      <c r="M181" s="219"/>
      <c r="N181" s="220"/>
      <c r="O181" s="72"/>
      <c r="P181" s="72"/>
      <c r="Q181" s="72"/>
      <c r="R181" s="72"/>
      <c r="S181" s="72"/>
      <c r="T181" s="73"/>
      <c r="U181" s="35"/>
      <c r="V181" s="35"/>
      <c r="W181" s="35"/>
      <c r="X181" s="35"/>
      <c r="Y181" s="35"/>
      <c r="Z181" s="35"/>
      <c r="AA181" s="35"/>
      <c r="AB181" s="35"/>
      <c r="AC181" s="35"/>
      <c r="AD181" s="35"/>
      <c r="AE181" s="35"/>
      <c r="AT181" s="18" t="s">
        <v>173</v>
      </c>
      <c r="AU181" s="18" t="s">
        <v>88</v>
      </c>
    </row>
    <row r="182" spans="1:65" s="14" customFormat="1" ht="11.25">
      <c r="B182" s="232"/>
      <c r="C182" s="233"/>
      <c r="D182" s="217" t="s">
        <v>175</v>
      </c>
      <c r="E182" s="234" t="s">
        <v>1</v>
      </c>
      <c r="F182" s="235" t="s">
        <v>2689</v>
      </c>
      <c r="G182" s="233"/>
      <c r="H182" s="234" t="s">
        <v>1</v>
      </c>
      <c r="I182" s="236"/>
      <c r="J182" s="233"/>
      <c r="K182" s="233"/>
      <c r="L182" s="237"/>
      <c r="M182" s="238"/>
      <c r="N182" s="239"/>
      <c r="O182" s="239"/>
      <c r="P182" s="239"/>
      <c r="Q182" s="239"/>
      <c r="R182" s="239"/>
      <c r="S182" s="239"/>
      <c r="T182" s="240"/>
      <c r="AT182" s="241" t="s">
        <v>175</v>
      </c>
      <c r="AU182" s="241" t="s">
        <v>88</v>
      </c>
      <c r="AV182" s="14" t="s">
        <v>86</v>
      </c>
      <c r="AW182" s="14" t="s">
        <v>33</v>
      </c>
      <c r="AX182" s="14" t="s">
        <v>78</v>
      </c>
      <c r="AY182" s="241" t="s">
        <v>164</v>
      </c>
    </row>
    <row r="183" spans="1:65" s="13" customFormat="1" ht="11.25">
      <c r="B183" s="221"/>
      <c r="C183" s="222"/>
      <c r="D183" s="217" t="s">
        <v>175</v>
      </c>
      <c r="E183" s="223" t="s">
        <v>1</v>
      </c>
      <c r="F183" s="224" t="s">
        <v>171</v>
      </c>
      <c r="G183" s="222"/>
      <c r="H183" s="225">
        <v>4</v>
      </c>
      <c r="I183" s="226"/>
      <c r="J183" s="222"/>
      <c r="K183" s="222"/>
      <c r="L183" s="227"/>
      <c r="M183" s="228"/>
      <c r="N183" s="229"/>
      <c r="O183" s="229"/>
      <c r="P183" s="229"/>
      <c r="Q183" s="229"/>
      <c r="R183" s="229"/>
      <c r="S183" s="229"/>
      <c r="T183" s="230"/>
      <c r="AT183" s="231" t="s">
        <v>175</v>
      </c>
      <c r="AU183" s="231" t="s">
        <v>88</v>
      </c>
      <c r="AV183" s="13" t="s">
        <v>88</v>
      </c>
      <c r="AW183" s="13" t="s">
        <v>33</v>
      </c>
      <c r="AX183" s="13" t="s">
        <v>78</v>
      </c>
      <c r="AY183" s="231" t="s">
        <v>164</v>
      </c>
    </row>
    <row r="184" spans="1:65" s="14" customFormat="1" ht="11.25">
      <c r="B184" s="232"/>
      <c r="C184" s="233"/>
      <c r="D184" s="217" t="s">
        <v>175</v>
      </c>
      <c r="E184" s="234" t="s">
        <v>1</v>
      </c>
      <c r="F184" s="235" t="s">
        <v>2690</v>
      </c>
      <c r="G184" s="233"/>
      <c r="H184" s="234" t="s">
        <v>1</v>
      </c>
      <c r="I184" s="236"/>
      <c r="J184" s="233"/>
      <c r="K184" s="233"/>
      <c r="L184" s="237"/>
      <c r="M184" s="238"/>
      <c r="N184" s="239"/>
      <c r="O184" s="239"/>
      <c r="P184" s="239"/>
      <c r="Q184" s="239"/>
      <c r="R184" s="239"/>
      <c r="S184" s="239"/>
      <c r="T184" s="240"/>
      <c r="AT184" s="241" t="s">
        <v>175</v>
      </c>
      <c r="AU184" s="241" t="s">
        <v>88</v>
      </c>
      <c r="AV184" s="14" t="s">
        <v>86</v>
      </c>
      <c r="AW184" s="14" t="s">
        <v>33</v>
      </c>
      <c r="AX184" s="14" t="s">
        <v>78</v>
      </c>
      <c r="AY184" s="241" t="s">
        <v>164</v>
      </c>
    </row>
    <row r="185" spans="1:65" s="13" customFormat="1" ht="11.25">
      <c r="B185" s="221"/>
      <c r="C185" s="222"/>
      <c r="D185" s="217" t="s">
        <v>175</v>
      </c>
      <c r="E185" s="223" t="s">
        <v>1</v>
      </c>
      <c r="F185" s="224" t="s">
        <v>88</v>
      </c>
      <c r="G185" s="222"/>
      <c r="H185" s="225">
        <v>2</v>
      </c>
      <c r="I185" s="226"/>
      <c r="J185" s="222"/>
      <c r="K185" s="222"/>
      <c r="L185" s="227"/>
      <c r="M185" s="228"/>
      <c r="N185" s="229"/>
      <c r="O185" s="229"/>
      <c r="P185" s="229"/>
      <c r="Q185" s="229"/>
      <c r="R185" s="229"/>
      <c r="S185" s="229"/>
      <c r="T185" s="230"/>
      <c r="AT185" s="231" t="s">
        <v>175</v>
      </c>
      <c r="AU185" s="231" t="s">
        <v>88</v>
      </c>
      <c r="AV185" s="13" t="s">
        <v>88</v>
      </c>
      <c r="AW185" s="13" t="s">
        <v>33</v>
      </c>
      <c r="AX185" s="13" t="s">
        <v>78</v>
      </c>
      <c r="AY185" s="231" t="s">
        <v>164</v>
      </c>
    </row>
    <row r="186" spans="1:65" s="15" customFormat="1" ht="11.25">
      <c r="B186" s="242"/>
      <c r="C186" s="243"/>
      <c r="D186" s="217" t="s">
        <v>175</v>
      </c>
      <c r="E186" s="244" t="s">
        <v>1</v>
      </c>
      <c r="F186" s="245" t="s">
        <v>207</v>
      </c>
      <c r="G186" s="243"/>
      <c r="H186" s="246">
        <v>6</v>
      </c>
      <c r="I186" s="247"/>
      <c r="J186" s="243"/>
      <c r="K186" s="243"/>
      <c r="L186" s="248"/>
      <c r="M186" s="249"/>
      <c r="N186" s="250"/>
      <c r="O186" s="250"/>
      <c r="P186" s="250"/>
      <c r="Q186" s="250"/>
      <c r="R186" s="250"/>
      <c r="S186" s="250"/>
      <c r="T186" s="251"/>
      <c r="AT186" s="252" t="s">
        <v>175</v>
      </c>
      <c r="AU186" s="252" t="s">
        <v>88</v>
      </c>
      <c r="AV186" s="15" t="s">
        <v>171</v>
      </c>
      <c r="AW186" s="15" t="s">
        <v>33</v>
      </c>
      <c r="AX186" s="15" t="s">
        <v>86</v>
      </c>
      <c r="AY186" s="252" t="s">
        <v>164</v>
      </c>
    </row>
    <row r="187" spans="1:65" s="2" customFormat="1" ht="16.5" customHeight="1">
      <c r="A187" s="35"/>
      <c r="B187" s="36"/>
      <c r="C187" s="265" t="s">
        <v>294</v>
      </c>
      <c r="D187" s="265" t="s">
        <v>420</v>
      </c>
      <c r="E187" s="266" t="s">
        <v>2691</v>
      </c>
      <c r="F187" s="267" t="s">
        <v>2692</v>
      </c>
      <c r="G187" s="268" t="s">
        <v>395</v>
      </c>
      <c r="H187" s="269">
        <v>4</v>
      </c>
      <c r="I187" s="270"/>
      <c r="J187" s="271">
        <f>ROUND(I187*H187,2)</f>
        <v>0</v>
      </c>
      <c r="K187" s="267" t="s">
        <v>170</v>
      </c>
      <c r="L187" s="272"/>
      <c r="M187" s="273" t="s">
        <v>1</v>
      </c>
      <c r="N187" s="274" t="s">
        <v>43</v>
      </c>
      <c r="O187" s="72"/>
      <c r="P187" s="213">
        <f>O187*H187</f>
        <v>0</v>
      </c>
      <c r="Q187" s="213">
        <v>0.79</v>
      </c>
      <c r="R187" s="213">
        <f>Q187*H187</f>
        <v>3.16</v>
      </c>
      <c r="S187" s="213">
        <v>0</v>
      </c>
      <c r="T187" s="214">
        <f>S187*H187</f>
        <v>0</v>
      </c>
      <c r="U187" s="35"/>
      <c r="V187" s="35"/>
      <c r="W187" s="35"/>
      <c r="X187" s="35"/>
      <c r="Y187" s="35"/>
      <c r="Z187" s="35"/>
      <c r="AA187" s="35"/>
      <c r="AB187" s="35"/>
      <c r="AC187" s="35"/>
      <c r="AD187" s="35"/>
      <c r="AE187" s="35"/>
      <c r="AR187" s="215" t="s">
        <v>213</v>
      </c>
      <c r="AT187" s="215" t="s">
        <v>420</v>
      </c>
      <c r="AU187" s="215" t="s">
        <v>88</v>
      </c>
      <c r="AY187" s="18" t="s">
        <v>164</v>
      </c>
      <c r="BE187" s="216">
        <f>IF(N187="základní",J187,0)</f>
        <v>0</v>
      </c>
      <c r="BF187" s="216">
        <f>IF(N187="snížená",J187,0)</f>
        <v>0</v>
      </c>
      <c r="BG187" s="216">
        <f>IF(N187="zákl. přenesená",J187,0)</f>
        <v>0</v>
      </c>
      <c r="BH187" s="216">
        <f>IF(N187="sníž. přenesená",J187,0)</f>
        <v>0</v>
      </c>
      <c r="BI187" s="216">
        <f>IF(N187="nulová",J187,0)</f>
        <v>0</v>
      </c>
      <c r="BJ187" s="18" t="s">
        <v>86</v>
      </c>
      <c r="BK187" s="216">
        <f>ROUND(I187*H187,2)</f>
        <v>0</v>
      </c>
      <c r="BL187" s="18" t="s">
        <v>171</v>
      </c>
      <c r="BM187" s="215" t="s">
        <v>2693</v>
      </c>
    </row>
    <row r="188" spans="1:65" s="2" customFormat="1" ht="24" customHeight="1">
      <c r="A188" s="35"/>
      <c r="B188" s="36"/>
      <c r="C188" s="265" t="s">
        <v>7</v>
      </c>
      <c r="D188" s="265" t="s">
        <v>420</v>
      </c>
      <c r="E188" s="266" t="s">
        <v>2694</v>
      </c>
      <c r="F188" s="267" t="s">
        <v>2695</v>
      </c>
      <c r="G188" s="268" t="s">
        <v>395</v>
      </c>
      <c r="H188" s="269">
        <v>2</v>
      </c>
      <c r="I188" s="270"/>
      <c r="J188" s="271">
        <f>ROUND(I188*H188,2)</f>
        <v>0</v>
      </c>
      <c r="K188" s="267" t="s">
        <v>170</v>
      </c>
      <c r="L188" s="272"/>
      <c r="M188" s="273" t="s">
        <v>1</v>
      </c>
      <c r="N188" s="274" t="s">
        <v>43</v>
      </c>
      <c r="O188" s="72"/>
      <c r="P188" s="213">
        <f>O188*H188</f>
        <v>0</v>
      </c>
      <c r="Q188" s="213">
        <v>5.2999999999999999E-2</v>
      </c>
      <c r="R188" s="213">
        <f>Q188*H188</f>
        <v>0.106</v>
      </c>
      <c r="S188" s="213">
        <v>0</v>
      </c>
      <c r="T188" s="214">
        <f>S188*H188</f>
        <v>0</v>
      </c>
      <c r="U188" s="35"/>
      <c r="V188" s="35"/>
      <c r="W188" s="35"/>
      <c r="X188" s="35"/>
      <c r="Y188" s="35"/>
      <c r="Z188" s="35"/>
      <c r="AA188" s="35"/>
      <c r="AB188" s="35"/>
      <c r="AC188" s="35"/>
      <c r="AD188" s="35"/>
      <c r="AE188" s="35"/>
      <c r="AR188" s="215" t="s">
        <v>213</v>
      </c>
      <c r="AT188" s="215" t="s">
        <v>420</v>
      </c>
      <c r="AU188" s="215" t="s">
        <v>88</v>
      </c>
      <c r="AY188" s="18" t="s">
        <v>164</v>
      </c>
      <c r="BE188" s="216">
        <f>IF(N188="základní",J188,0)</f>
        <v>0</v>
      </c>
      <c r="BF188" s="216">
        <f>IF(N188="snížená",J188,0)</f>
        <v>0</v>
      </c>
      <c r="BG188" s="216">
        <f>IF(N188="zákl. přenesená",J188,0)</f>
        <v>0</v>
      </c>
      <c r="BH188" s="216">
        <f>IF(N188="sníž. přenesená",J188,0)</f>
        <v>0</v>
      </c>
      <c r="BI188" s="216">
        <f>IF(N188="nulová",J188,0)</f>
        <v>0</v>
      </c>
      <c r="BJ188" s="18" t="s">
        <v>86</v>
      </c>
      <c r="BK188" s="216">
        <f>ROUND(I188*H188,2)</f>
        <v>0</v>
      </c>
      <c r="BL188" s="18" t="s">
        <v>171</v>
      </c>
      <c r="BM188" s="215" t="s">
        <v>2696</v>
      </c>
    </row>
    <row r="189" spans="1:65" s="2" customFormat="1" ht="24" customHeight="1">
      <c r="A189" s="35"/>
      <c r="B189" s="36"/>
      <c r="C189" s="204" t="s">
        <v>303</v>
      </c>
      <c r="D189" s="204" t="s">
        <v>166</v>
      </c>
      <c r="E189" s="205" t="s">
        <v>2697</v>
      </c>
      <c r="F189" s="206" t="s">
        <v>2698</v>
      </c>
      <c r="G189" s="207" t="s">
        <v>395</v>
      </c>
      <c r="H189" s="208">
        <v>2</v>
      </c>
      <c r="I189" s="209"/>
      <c r="J189" s="210">
        <f>ROUND(I189*H189,2)</f>
        <v>0</v>
      </c>
      <c r="K189" s="206" t="s">
        <v>170</v>
      </c>
      <c r="L189" s="40"/>
      <c r="M189" s="211" t="s">
        <v>1</v>
      </c>
      <c r="N189" s="212" t="s">
        <v>43</v>
      </c>
      <c r="O189" s="72"/>
      <c r="P189" s="213">
        <f>O189*H189</f>
        <v>0</v>
      </c>
      <c r="Q189" s="213">
        <v>1.248E-2</v>
      </c>
      <c r="R189" s="213">
        <f>Q189*H189</f>
        <v>2.496E-2</v>
      </c>
      <c r="S189" s="213">
        <v>0</v>
      </c>
      <c r="T189" s="214">
        <f>S189*H189</f>
        <v>0</v>
      </c>
      <c r="U189" s="35"/>
      <c r="V189" s="35"/>
      <c r="W189" s="35"/>
      <c r="X189" s="35"/>
      <c r="Y189" s="35"/>
      <c r="Z189" s="35"/>
      <c r="AA189" s="35"/>
      <c r="AB189" s="35"/>
      <c r="AC189" s="35"/>
      <c r="AD189" s="35"/>
      <c r="AE189" s="35"/>
      <c r="AR189" s="215" t="s">
        <v>171</v>
      </c>
      <c r="AT189" s="215" t="s">
        <v>166</v>
      </c>
      <c r="AU189" s="215" t="s">
        <v>88</v>
      </c>
      <c r="AY189" s="18" t="s">
        <v>164</v>
      </c>
      <c r="BE189" s="216">
        <f>IF(N189="základní",J189,0)</f>
        <v>0</v>
      </c>
      <c r="BF189" s="216">
        <f>IF(N189="snížená",J189,0)</f>
        <v>0</v>
      </c>
      <c r="BG189" s="216">
        <f>IF(N189="zákl. přenesená",J189,0)</f>
        <v>0</v>
      </c>
      <c r="BH189" s="216">
        <f>IF(N189="sníž. přenesená",J189,0)</f>
        <v>0</v>
      </c>
      <c r="BI189" s="216">
        <f>IF(N189="nulová",J189,0)</f>
        <v>0</v>
      </c>
      <c r="BJ189" s="18" t="s">
        <v>86</v>
      </c>
      <c r="BK189" s="216">
        <f>ROUND(I189*H189,2)</f>
        <v>0</v>
      </c>
      <c r="BL189" s="18" t="s">
        <v>171</v>
      </c>
      <c r="BM189" s="215" t="s">
        <v>2699</v>
      </c>
    </row>
    <row r="190" spans="1:65" s="2" customFormat="1" ht="39">
      <c r="A190" s="35"/>
      <c r="B190" s="36"/>
      <c r="C190" s="37"/>
      <c r="D190" s="217" t="s">
        <v>173</v>
      </c>
      <c r="E190" s="37"/>
      <c r="F190" s="218" t="s">
        <v>2688</v>
      </c>
      <c r="G190" s="37"/>
      <c r="H190" s="37"/>
      <c r="I190" s="116"/>
      <c r="J190" s="37"/>
      <c r="K190" s="37"/>
      <c r="L190" s="40"/>
      <c r="M190" s="219"/>
      <c r="N190" s="220"/>
      <c r="O190" s="72"/>
      <c r="P190" s="72"/>
      <c r="Q190" s="72"/>
      <c r="R190" s="72"/>
      <c r="S190" s="72"/>
      <c r="T190" s="73"/>
      <c r="U190" s="35"/>
      <c r="V190" s="35"/>
      <c r="W190" s="35"/>
      <c r="X190" s="35"/>
      <c r="Y190" s="35"/>
      <c r="Z190" s="35"/>
      <c r="AA190" s="35"/>
      <c r="AB190" s="35"/>
      <c r="AC190" s="35"/>
      <c r="AD190" s="35"/>
      <c r="AE190" s="35"/>
      <c r="AT190" s="18" t="s">
        <v>173</v>
      </c>
      <c r="AU190" s="18" t="s">
        <v>88</v>
      </c>
    </row>
    <row r="191" spans="1:65" s="2" customFormat="1" ht="24" customHeight="1">
      <c r="A191" s="35"/>
      <c r="B191" s="36"/>
      <c r="C191" s="265" t="s">
        <v>309</v>
      </c>
      <c r="D191" s="265" t="s">
        <v>420</v>
      </c>
      <c r="E191" s="266" t="s">
        <v>2700</v>
      </c>
      <c r="F191" s="267" t="s">
        <v>2701</v>
      </c>
      <c r="G191" s="268" t="s">
        <v>395</v>
      </c>
      <c r="H191" s="269">
        <v>2</v>
      </c>
      <c r="I191" s="270"/>
      <c r="J191" s="271">
        <f>ROUND(I191*H191,2)</f>
        <v>0</v>
      </c>
      <c r="K191" s="267" t="s">
        <v>170</v>
      </c>
      <c r="L191" s="272"/>
      <c r="M191" s="273" t="s">
        <v>1</v>
      </c>
      <c r="N191" s="274" t="s">
        <v>43</v>
      </c>
      <c r="O191" s="72"/>
      <c r="P191" s="213">
        <f>O191*H191</f>
        <v>0</v>
      </c>
      <c r="Q191" s="213">
        <v>0.39600000000000002</v>
      </c>
      <c r="R191" s="213">
        <f>Q191*H191</f>
        <v>0.79200000000000004</v>
      </c>
      <c r="S191" s="213">
        <v>0</v>
      </c>
      <c r="T191" s="214">
        <f>S191*H191</f>
        <v>0</v>
      </c>
      <c r="U191" s="35"/>
      <c r="V191" s="35"/>
      <c r="W191" s="35"/>
      <c r="X191" s="35"/>
      <c r="Y191" s="35"/>
      <c r="Z191" s="35"/>
      <c r="AA191" s="35"/>
      <c r="AB191" s="35"/>
      <c r="AC191" s="35"/>
      <c r="AD191" s="35"/>
      <c r="AE191" s="35"/>
      <c r="AR191" s="215" t="s">
        <v>213</v>
      </c>
      <c r="AT191" s="215" t="s">
        <v>420</v>
      </c>
      <c r="AU191" s="215" t="s">
        <v>88</v>
      </c>
      <c r="AY191" s="18" t="s">
        <v>164</v>
      </c>
      <c r="BE191" s="216">
        <f>IF(N191="základní",J191,0)</f>
        <v>0</v>
      </c>
      <c r="BF191" s="216">
        <f>IF(N191="snížená",J191,0)</f>
        <v>0</v>
      </c>
      <c r="BG191" s="216">
        <f>IF(N191="zákl. přenesená",J191,0)</f>
        <v>0</v>
      </c>
      <c r="BH191" s="216">
        <f>IF(N191="sníž. přenesená",J191,0)</f>
        <v>0</v>
      </c>
      <c r="BI191" s="216">
        <f>IF(N191="nulová",J191,0)</f>
        <v>0</v>
      </c>
      <c r="BJ191" s="18" t="s">
        <v>86</v>
      </c>
      <c r="BK191" s="216">
        <f>ROUND(I191*H191,2)</f>
        <v>0</v>
      </c>
      <c r="BL191" s="18" t="s">
        <v>171</v>
      </c>
      <c r="BM191" s="215" t="s">
        <v>2702</v>
      </c>
    </row>
    <row r="192" spans="1:65" s="2" customFormat="1" ht="24" customHeight="1">
      <c r="A192" s="35"/>
      <c r="B192" s="36"/>
      <c r="C192" s="204" t="s">
        <v>320</v>
      </c>
      <c r="D192" s="204" t="s">
        <v>166</v>
      </c>
      <c r="E192" s="205" t="s">
        <v>2703</v>
      </c>
      <c r="F192" s="206" t="s">
        <v>2704</v>
      </c>
      <c r="G192" s="207" t="s">
        <v>395</v>
      </c>
      <c r="H192" s="208">
        <v>2</v>
      </c>
      <c r="I192" s="209"/>
      <c r="J192" s="210">
        <f>ROUND(I192*H192,2)</f>
        <v>0</v>
      </c>
      <c r="K192" s="206" t="s">
        <v>170</v>
      </c>
      <c r="L192" s="40"/>
      <c r="M192" s="211" t="s">
        <v>1</v>
      </c>
      <c r="N192" s="212" t="s">
        <v>43</v>
      </c>
      <c r="O192" s="72"/>
      <c r="P192" s="213">
        <f>O192*H192</f>
        <v>0</v>
      </c>
      <c r="Q192" s="213">
        <v>2.8539999999999999E-2</v>
      </c>
      <c r="R192" s="213">
        <f>Q192*H192</f>
        <v>5.7079999999999999E-2</v>
      </c>
      <c r="S192" s="213">
        <v>0</v>
      </c>
      <c r="T192" s="214">
        <f>S192*H192</f>
        <v>0</v>
      </c>
      <c r="U192" s="35"/>
      <c r="V192" s="35"/>
      <c r="W192" s="35"/>
      <c r="X192" s="35"/>
      <c r="Y192" s="35"/>
      <c r="Z192" s="35"/>
      <c r="AA192" s="35"/>
      <c r="AB192" s="35"/>
      <c r="AC192" s="35"/>
      <c r="AD192" s="35"/>
      <c r="AE192" s="35"/>
      <c r="AR192" s="215" t="s">
        <v>171</v>
      </c>
      <c r="AT192" s="215" t="s">
        <v>166</v>
      </c>
      <c r="AU192" s="215" t="s">
        <v>88</v>
      </c>
      <c r="AY192" s="18" t="s">
        <v>164</v>
      </c>
      <c r="BE192" s="216">
        <f>IF(N192="základní",J192,0)</f>
        <v>0</v>
      </c>
      <c r="BF192" s="216">
        <f>IF(N192="snížená",J192,0)</f>
        <v>0</v>
      </c>
      <c r="BG192" s="216">
        <f>IF(N192="zákl. přenesená",J192,0)</f>
        <v>0</v>
      </c>
      <c r="BH192" s="216">
        <f>IF(N192="sníž. přenesená",J192,0)</f>
        <v>0</v>
      </c>
      <c r="BI192" s="216">
        <f>IF(N192="nulová",J192,0)</f>
        <v>0</v>
      </c>
      <c r="BJ192" s="18" t="s">
        <v>86</v>
      </c>
      <c r="BK192" s="216">
        <f>ROUND(I192*H192,2)</f>
        <v>0</v>
      </c>
      <c r="BL192" s="18" t="s">
        <v>171</v>
      </c>
      <c r="BM192" s="215" t="s">
        <v>2705</v>
      </c>
    </row>
    <row r="193" spans="1:65" s="2" customFormat="1" ht="39">
      <c r="A193" s="35"/>
      <c r="B193" s="36"/>
      <c r="C193" s="37"/>
      <c r="D193" s="217" t="s">
        <v>173</v>
      </c>
      <c r="E193" s="37"/>
      <c r="F193" s="218" t="s">
        <v>2688</v>
      </c>
      <c r="G193" s="37"/>
      <c r="H193" s="37"/>
      <c r="I193" s="116"/>
      <c r="J193" s="37"/>
      <c r="K193" s="37"/>
      <c r="L193" s="40"/>
      <c r="M193" s="219"/>
      <c r="N193" s="220"/>
      <c r="O193" s="72"/>
      <c r="P193" s="72"/>
      <c r="Q193" s="72"/>
      <c r="R193" s="72"/>
      <c r="S193" s="72"/>
      <c r="T193" s="73"/>
      <c r="U193" s="35"/>
      <c r="V193" s="35"/>
      <c r="W193" s="35"/>
      <c r="X193" s="35"/>
      <c r="Y193" s="35"/>
      <c r="Z193" s="35"/>
      <c r="AA193" s="35"/>
      <c r="AB193" s="35"/>
      <c r="AC193" s="35"/>
      <c r="AD193" s="35"/>
      <c r="AE193" s="35"/>
      <c r="AT193" s="18" t="s">
        <v>173</v>
      </c>
      <c r="AU193" s="18" t="s">
        <v>88</v>
      </c>
    </row>
    <row r="194" spans="1:65" s="2" customFormat="1" ht="16.5" customHeight="1">
      <c r="A194" s="35"/>
      <c r="B194" s="36"/>
      <c r="C194" s="265" t="s">
        <v>328</v>
      </c>
      <c r="D194" s="265" t="s">
        <v>420</v>
      </c>
      <c r="E194" s="266" t="s">
        <v>2706</v>
      </c>
      <c r="F194" s="267" t="s">
        <v>2707</v>
      </c>
      <c r="G194" s="268" t="s">
        <v>395</v>
      </c>
      <c r="H194" s="269">
        <v>2</v>
      </c>
      <c r="I194" s="270"/>
      <c r="J194" s="271">
        <f>ROUND(I194*H194,2)</f>
        <v>0</v>
      </c>
      <c r="K194" s="267" t="s">
        <v>170</v>
      </c>
      <c r="L194" s="272"/>
      <c r="M194" s="273" t="s">
        <v>1</v>
      </c>
      <c r="N194" s="274" t="s">
        <v>43</v>
      </c>
      <c r="O194" s="72"/>
      <c r="P194" s="213">
        <f>O194*H194</f>
        <v>0</v>
      </c>
      <c r="Q194" s="213">
        <v>1.87</v>
      </c>
      <c r="R194" s="213">
        <f>Q194*H194</f>
        <v>3.74</v>
      </c>
      <c r="S194" s="213">
        <v>0</v>
      </c>
      <c r="T194" s="214">
        <f>S194*H194</f>
        <v>0</v>
      </c>
      <c r="U194" s="35"/>
      <c r="V194" s="35"/>
      <c r="W194" s="35"/>
      <c r="X194" s="35"/>
      <c r="Y194" s="35"/>
      <c r="Z194" s="35"/>
      <c r="AA194" s="35"/>
      <c r="AB194" s="35"/>
      <c r="AC194" s="35"/>
      <c r="AD194" s="35"/>
      <c r="AE194" s="35"/>
      <c r="AR194" s="215" t="s">
        <v>213</v>
      </c>
      <c r="AT194" s="215" t="s">
        <v>420</v>
      </c>
      <c r="AU194" s="215" t="s">
        <v>88</v>
      </c>
      <c r="AY194" s="18" t="s">
        <v>164</v>
      </c>
      <c r="BE194" s="216">
        <f>IF(N194="základní",J194,0)</f>
        <v>0</v>
      </c>
      <c r="BF194" s="216">
        <f>IF(N194="snížená",J194,0)</f>
        <v>0</v>
      </c>
      <c r="BG194" s="216">
        <f>IF(N194="zákl. přenesená",J194,0)</f>
        <v>0</v>
      </c>
      <c r="BH194" s="216">
        <f>IF(N194="sníž. přenesená",J194,0)</f>
        <v>0</v>
      </c>
      <c r="BI194" s="216">
        <f>IF(N194="nulová",J194,0)</f>
        <v>0</v>
      </c>
      <c r="BJ194" s="18" t="s">
        <v>86</v>
      </c>
      <c r="BK194" s="216">
        <f>ROUND(I194*H194,2)</f>
        <v>0</v>
      </c>
      <c r="BL194" s="18" t="s">
        <v>171</v>
      </c>
      <c r="BM194" s="215" t="s">
        <v>2708</v>
      </c>
    </row>
    <row r="195" spans="1:65" s="2" customFormat="1" ht="24" customHeight="1">
      <c r="A195" s="35"/>
      <c r="B195" s="36"/>
      <c r="C195" s="204" t="s">
        <v>335</v>
      </c>
      <c r="D195" s="204" t="s">
        <v>166</v>
      </c>
      <c r="E195" s="205" t="s">
        <v>2709</v>
      </c>
      <c r="F195" s="206" t="s">
        <v>2710</v>
      </c>
      <c r="G195" s="207" t="s">
        <v>395</v>
      </c>
      <c r="H195" s="208">
        <v>2</v>
      </c>
      <c r="I195" s="209"/>
      <c r="J195" s="210">
        <f>ROUND(I195*H195,2)</f>
        <v>0</v>
      </c>
      <c r="K195" s="206" t="s">
        <v>170</v>
      </c>
      <c r="L195" s="40"/>
      <c r="M195" s="211" t="s">
        <v>1</v>
      </c>
      <c r="N195" s="212" t="s">
        <v>43</v>
      </c>
      <c r="O195" s="72"/>
      <c r="P195" s="213">
        <f>O195*H195</f>
        <v>0</v>
      </c>
      <c r="Q195" s="213">
        <v>0.21734000000000001</v>
      </c>
      <c r="R195" s="213">
        <f>Q195*H195</f>
        <v>0.43468000000000001</v>
      </c>
      <c r="S195" s="213">
        <v>0</v>
      </c>
      <c r="T195" s="214">
        <f>S195*H195</f>
        <v>0</v>
      </c>
      <c r="U195" s="35"/>
      <c r="V195" s="35"/>
      <c r="W195" s="35"/>
      <c r="X195" s="35"/>
      <c r="Y195" s="35"/>
      <c r="Z195" s="35"/>
      <c r="AA195" s="35"/>
      <c r="AB195" s="35"/>
      <c r="AC195" s="35"/>
      <c r="AD195" s="35"/>
      <c r="AE195" s="35"/>
      <c r="AR195" s="215" t="s">
        <v>171</v>
      </c>
      <c r="AT195" s="215" t="s">
        <v>166</v>
      </c>
      <c r="AU195" s="215" t="s">
        <v>88</v>
      </c>
      <c r="AY195" s="18" t="s">
        <v>164</v>
      </c>
      <c r="BE195" s="216">
        <f>IF(N195="základní",J195,0)</f>
        <v>0</v>
      </c>
      <c r="BF195" s="216">
        <f>IF(N195="snížená",J195,0)</f>
        <v>0</v>
      </c>
      <c r="BG195" s="216">
        <f>IF(N195="zákl. přenesená",J195,0)</f>
        <v>0</v>
      </c>
      <c r="BH195" s="216">
        <f>IF(N195="sníž. přenesená",J195,0)</f>
        <v>0</v>
      </c>
      <c r="BI195" s="216">
        <f>IF(N195="nulová",J195,0)</f>
        <v>0</v>
      </c>
      <c r="BJ195" s="18" t="s">
        <v>86</v>
      </c>
      <c r="BK195" s="216">
        <f>ROUND(I195*H195,2)</f>
        <v>0</v>
      </c>
      <c r="BL195" s="18" t="s">
        <v>171</v>
      </c>
      <c r="BM195" s="215" t="s">
        <v>2711</v>
      </c>
    </row>
    <row r="196" spans="1:65" s="2" customFormat="1" ht="156">
      <c r="A196" s="35"/>
      <c r="B196" s="36"/>
      <c r="C196" s="37"/>
      <c r="D196" s="217" t="s">
        <v>173</v>
      </c>
      <c r="E196" s="37"/>
      <c r="F196" s="218" t="s">
        <v>2712</v>
      </c>
      <c r="G196" s="37"/>
      <c r="H196" s="37"/>
      <c r="I196" s="116"/>
      <c r="J196" s="37"/>
      <c r="K196" s="37"/>
      <c r="L196" s="40"/>
      <c r="M196" s="219"/>
      <c r="N196" s="220"/>
      <c r="O196" s="72"/>
      <c r="P196" s="72"/>
      <c r="Q196" s="72"/>
      <c r="R196" s="72"/>
      <c r="S196" s="72"/>
      <c r="T196" s="73"/>
      <c r="U196" s="35"/>
      <c r="V196" s="35"/>
      <c r="W196" s="35"/>
      <c r="X196" s="35"/>
      <c r="Y196" s="35"/>
      <c r="Z196" s="35"/>
      <c r="AA196" s="35"/>
      <c r="AB196" s="35"/>
      <c r="AC196" s="35"/>
      <c r="AD196" s="35"/>
      <c r="AE196" s="35"/>
      <c r="AT196" s="18" t="s">
        <v>173</v>
      </c>
      <c r="AU196" s="18" t="s">
        <v>88</v>
      </c>
    </row>
    <row r="197" spans="1:65" s="2" customFormat="1" ht="24" customHeight="1">
      <c r="A197" s="35"/>
      <c r="B197" s="36"/>
      <c r="C197" s="265" t="s">
        <v>341</v>
      </c>
      <c r="D197" s="265" t="s">
        <v>420</v>
      </c>
      <c r="E197" s="266" t="s">
        <v>2713</v>
      </c>
      <c r="F197" s="267" t="s">
        <v>2714</v>
      </c>
      <c r="G197" s="268" t="s">
        <v>395</v>
      </c>
      <c r="H197" s="269">
        <v>2</v>
      </c>
      <c r="I197" s="270"/>
      <c r="J197" s="271">
        <f>ROUND(I197*H197,2)</f>
        <v>0</v>
      </c>
      <c r="K197" s="267" t="s">
        <v>170</v>
      </c>
      <c r="L197" s="272"/>
      <c r="M197" s="273" t="s">
        <v>1</v>
      </c>
      <c r="N197" s="274" t="s">
        <v>43</v>
      </c>
      <c r="O197" s="72"/>
      <c r="P197" s="213">
        <f>O197*H197</f>
        <v>0</v>
      </c>
      <c r="Q197" s="213">
        <v>7.9000000000000001E-2</v>
      </c>
      <c r="R197" s="213">
        <f>Q197*H197</f>
        <v>0.158</v>
      </c>
      <c r="S197" s="213">
        <v>0</v>
      </c>
      <c r="T197" s="214">
        <f>S197*H197</f>
        <v>0</v>
      </c>
      <c r="U197" s="35"/>
      <c r="V197" s="35"/>
      <c r="W197" s="35"/>
      <c r="X197" s="35"/>
      <c r="Y197" s="35"/>
      <c r="Z197" s="35"/>
      <c r="AA197" s="35"/>
      <c r="AB197" s="35"/>
      <c r="AC197" s="35"/>
      <c r="AD197" s="35"/>
      <c r="AE197" s="35"/>
      <c r="AR197" s="215" t="s">
        <v>213</v>
      </c>
      <c r="AT197" s="215" t="s">
        <v>420</v>
      </c>
      <c r="AU197" s="215" t="s">
        <v>88</v>
      </c>
      <c r="AY197" s="18" t="s">
        <v>164</v>
      </c>
      <c r="BE197" s="216">
        <f>IF(N197="základní",J197,0)</f>
        <v>0</v>
      </c>
      <c r="BF197" s="216">
        <f>IF(N197="snížená",J197,0)</f>
        <v>0</v>
      </c>
      <c r="BG197" s="216">
        <f>IF(N197="zákl. přenesená",J197,0)</f>
        <v>0</v>
      </c>
      <c r="BH197" s="216">
        <f>IF(N197="sníž. přenesená",J197,0)</f>
        <v>0</v>
      </c>
      <c r="BI197" s="216">
        <f>IF(N197="nulová",J197,0)</f>
        <v>0</v>
      </c>
      <c r="BJ197" s="18" t="s">
        <v>86</v>
      </c>
      <c r="BK197" s="216">
        <f>ROUND(I197*H197,2)</f>
        <v>0</v>
      </c>
      <c r="BL197" s="18" t="s">
        <v>171</v>
      </c>
      <c r="BM197" s="215" t="s">
        <v>2715</v>
      </c>
    </row>
    <row r="198" spans="1:65" s="14" customFormat="1" ht="11.25">
      <c r="B198" s="232"/>
      <c r="C198" s="233"/>
      <c r="D198" s="217" t="s">
        <v>175</v>
      </c>
      <c r="E198" s="234" t="s">
        <v>1</v>
      </c>
      <c r="F198" s="235" t="s">
        <v>2716</v>
      </c>
      <c r="G198" s="233"/>
      <c r="H198" s="234" t="s">
        <v>1</v>
      </c>
      <c r="I198" s="236"/>
      <c r="J198" s="233"/>
      <c r="K198" s="233"/>
      <c r="L198" s="237"/>
      <c r="M198" s="238"/>
      <c r="N198" s="239"/>
      <c r="O198" s="239"/>
      <c r="P198" s="239"/>
      <c r="Q198" s="239"/>
      <c r="R198" s="239"/>
      <c r="S198" s="239"/>
      <c r="T198" s="240"/>
      <c r="AT198" s="241" t="s">
        <v>175</v>
      </c>
      <c r="AU198" s="241" t="s">
        <v>88</v>
      </c>
      <c r="AV198" s="14" t="s">
        <v>86</v>
      </c>
      <c r="AW198" s="14" t="s">
        <v>33</v>
      </c>
      <c r="AX198" s="14" t="s">
        <v>78</v>
      </c>
      <c r="AY198" s="241" t="s">
        <v>164</v>
      </c>
    </row>
    <row r="199" spans="1:65" s="13" customFormat="1" ht="11.25">
      <c r="B199" s="221"/>
      <c r="C199" s="222"/>
      <c r="D199" s="217" t="s">
        <v>175</v>
      </c>
      <c r="E199" s="223" t="s">
        <v>1</v>
      </c>
      <c r="F199" s="224" t="s">
        <v>88</v>
      </c>
      <c r="G199" s="222"/>
      <c r="H199" s="225">
        <v>2</v>
      </c>
      <c r="I199" s="226"/>
      <c r="J199" s="222"/>
      <c r="K199" s="222"/>
      <c r="L199" s="227"/>
      <c r="M199" s="228"/>
      <c r="N199" s="229"/>
      <c r="O199" s="229"/>
      <c r="P199" s="229"/>
      <c r="Q199" s="229"/>
      <c r="R199" s="229"/>
      <c r="S199" s="229"/>
      <c r="T199" s="230"/>
      <c r="AT199" s="231" t="s">
        <v>175</v>
      </c>
      <c r="AU199" s="231" t="s">
        <v>88</v>
      </c>
      <c r="AV199" s="13" t="s">
        <v>88</v>
      </c>
      <c r="AW199" s="13" t="s">
        <v>33</v>
      </c>
      <c r="AX199" s="13" t="s">
        <v>86</v>
      </c>
      <c r="AY199" s="231" t="s">
        <v>164</v>
      </c>
    </row>
    <row r="200" spans="1:65" s="12" customFormat="1" ht="22.9" customHeight="1">
      <c r="B200" s="188"/>
      <c r="C200" s="189"/>
      <c r="D200" s="190" t="s">
        <v>77</v>
      </c>
      <c r="E200" s="202" t="s">
        <v>220</v>
      </c>
      <c r="F200" s="202" t="s">
        <v>594</v>
      </c>
      <c r="G200" s="189"/>
      <c r="H200" s="189"/>
      <c r="I200" s="192"/>
      <c r="J200" s="203">
        <f>BK200</f>
        <v>0</v>
      </c>
      <c r="K200" s="189"/>
      <c r="L200" s="194"/>
      <c r="M200" s="195"/>
      <c r="N200" s="196"/>
      <c r="O200" s="196"/>
      <c r="P200" s="197">
        <f>SUM(P201:P203)</f>
        <v>0</v>
      </c>
      <c r="Q200" s="196"/>
      <c r="R200" s="197">
        <f>SUM(R201:R203)</f>
        <v>0</v>
      </c>
      <c r="S200" s="196"/>
      <c r="T200" s="198">
        <f>SUM(T201:T203)</f>
        <v>0</v>
      </c>
      <c r="AR200" s="199" t="s">
        <v>86</v>
      </c>
      <c r="AT200" s="200" t="s">
        <v>77</v>
      </c>
      <c r="AU200" s="200" t="s">
        <v>86</v>
      </c>
      <c r="AY200" s="199" t="s">
        <v>164</v>
      </c>
      <c r="BK200" s="201">
        <f>SUM(BK201:BK203)</f>
        <v>0</v>
      </c>
    </row>
    <row r="201" spans="1:65" s="2" customFormat="1" ht="24" customHeight="1">
      <c r="A201" s="35"/>
      <c r="B201" s="36"/>
      <c r="C201" s="204" t="s">
        <v>346</v>
      </c>
      <c r="D201" s="204" t="s">
        <v>166</v>
      </c>
      <c r="E201" s="205" t="s">
        <v>2630</v>
      </c>
      <c r="F201" s="206" t="s">
        <v>2631</v>
      </c>
      <c r="G201" s="207" t="s">
        <v>262</v>
      </c>
      <c r="H201" s="208">
        <v>109</v>
      </c>
      <c r="I201" s="209"/>
      <c r="J201" s="210">
        <f>ROUND(I201*H201,2)</f>
        <v>0</v>
      </c>
      <c r="K201" s="206" t="s">
        <v>170</v>
      </c>
      <c r="L201" s="40"/>
      <c r="M201" s="211" t="s">
        <v>1</v>
      </c>
      <c r="N201" s="212" t="s">
        <v>43</v>
      </c>
      <c r="O201" s="72"/>
      <c r="P201" s="213">
        <f>O201*H201</f>
        <v>0</v>
      </c>
      <c r="Q201" s="213">
        <v>0</v>
      </c>
      <c r="R201" s="213">
        <f>Q201*H201</f>
        <v>0</v>
      </c>
      <c r="S201" s="213">
        <v>0</v>
      </c>
      <c r="T201" s="214">
        <f>S201*H201</f>
        <v>0</v>
      </c>
      <c r="U201" s="35"/>
      <c r="V201" s="35"/>
      <c r="W201" s="35"/>
      <c r="X201" s="35"/>
      <c r="Y201" s="35"/>
      <c r="Z201" s="35"/>
      <c r="AA201" s="35"/>
      <c r="AB201" s="35"/>
      <c r="AC201" s="35"/>
      <c r="AD201" s="35"/>
      <c r="AE201" s="35"/>
      <c r="AR201" s="215" t="s">
        <v>171</v>
      </c>
      <c r="AT201" s="215" t="s">
        <v>166</v>
      </c>
      <c r="AU201" s="215" t="s">
        <v>88</v>
      </c>
      <c r="AY201" s="18" t="s">
        <v>164</v>
      </c>
      <c r="BE201" s="216">
        <f>IF(N201="základní",J201,0)</f>
        <v>0</v>
      </c>
      <c r="BF201" s="216">
        <f>IF(N201="snížená",J201,0)</f>
        <v>0</v>
      </c>
      <c r="BG201" s="216">
        <f>IF(N201="zákl. přenesená",J201,0)</f>
        <v>0</v>
      </c>
      <c r="BH201" s="216">
        <f>IF(N201="sníž. přenesená",J201,0)</f>
        <v>0</v>
      </c>
      <c r="BI201" s="216">
        <f>IF(N201="nulová",J201,0)</f>
        <v>0</v>
      </c>
      <c r="BJ201" s="18" t="s">
        <v>86</v>
      </c>
      <c r="BK201" s="216">
        <f>ROUND(I201*H201,2)</f>
        <v>0</v>
      </c>
      <c r="BL201" s="18" t="s">
        <v>171</v>
      </c>
      <c r="BM201" s="215" t="s">
        <v>2632</v>
      </c>
    </row>
    <row r="202" spans="1:65" s="2" customFormat="1" ht="19.5">
      <c r="A202" s="35"/>
      <c r="B202" s="36"/>
      <c r="C202" s="37"/>
      <c r="D202" s="217" t="s">
        <v>173</v>
      </c>
      <c r="E202" s="37"/>
      <c r="F202" s="218" t="s">
        <v>2633</v>
      </c>
      <c r="G202" s="37"/>
      <c r="H202" s="37"/>
      <c r="I202" s="116"/>
      <c r="J202" s="37"/>
      <c r="K202" s="37"/>
      <c r="L202" s="40"/>
      <c r="M202" s="219"/>
      <c r="N202" s="220"/>
      <c r="O202" s="72"/>
      <c r="P202" s="72"/>
      <c r="Q202" s="72"/>
      <c r="R202" s="72"/>
      <c r="S202" s="72"/>
      <c r="T202" s="73"/>
      <c r="U202" s="35"/>
      <c r="V202" s="35"/>
      <c r="W202" s="35"/>
      <c r="X202" s="35"/>
      <c r="Y202" s="35"/>
      <c r="Z202" s="35"/>
      <c r="AA202" s="35"/>
      <c r="AB202" s="35"/>
      <c r="AC202" s="35"/>
      <c r="AD202" s="35"/>
      <c r="AE202" s="35"/>
      <c r="AT202" s="18" t="s">
        <v>173</v>
      </c>
      <c r="AU202" s="18" t="s">
        <v>88</v>
      </c>
    </row>
    <row r="203" spans="1:65" s="13" customFormat="1" ht="11.25">
      <c r="B203" s="221"/>
      <c r="C203" s="222"/>
      <c r="D203" s="217" t="s">
        <v>175</v>
      </c>
      <c r="E203" s="223" t="s">
        <v>1</v>
      </c>
      <c r="F203" s="224" t="s">
        <v>2717</v>
      </c>
      <c r="G203" s="222"/>
      <c r="H203" s="225">
        <v>109</v>
      </c>
      <c r="I203" s="226"/>
      <c r="J203" s="222"/>
      <c r="K203" s="222"/>
      <c r="L203" s="227"/>
      <c r="M203" s="228"/>
      <c r="N203" s="229"/>
      <c r="O203" s="229"/>
      <c r="P203" s="229"/>
      <c r="Q203" s="229"/>
      <c r="R203" s="229"/>
      <c r="S203" s="229"/>
      <c r="T203" s="230"/>
      <c r="AT203" s="231" t="s">
        <v>175</v>
      </c>
      <c r="AU203" s="231" t="s">
        <v>88</v>
      </c>
      <c r="AV203" s="13" t="s">
        <v>88</v>
      </c>
      <c r="AW203" s="13" t="s">
        <v>33</v>
      </c>
      <c r="AX203" s="13" t="s">
        <v>86</v>
      </c>
      <c r="AY203" s="231" t="s">
        <v>164</v>
      </c>
    </row>
    <row r="204" spans="1:65" s="12" customFormat="1" ht="22.9" customHeight="1">
      <c r="B204" s="188"/>
      <c r="C204" s="189"/>
      <c r="D204" s="190" t="s">
        <v>77</v>
      </c>
      <c r="E204" s="202" t="s">
        <v>2230</v>
      </c>
      <c r="F204" s="202" t="s">
        <v>2231</v>
      </c>
      <c r="G204" s="189"/>
      <c r="H204" s="189"/>
      <c r="I204" s="192"/>
      <c r="J204" s="203">
        <f>BK204</f>
        <v>0</v>
      </c>
      <c r="K204" s="189"/>
      <c r="L204" s="194"/>
      <c r="M204" s="195"/>
      <c r="N204" s="196"/>
      <c r="O204" s="196"/>
      <c r="P204" s="197">
        <f>SUM(P205:P213)</f>
        <v>0</v>
      </c>
      <c r="Q204" s="196"/>
      <c r="R204" s="197">
        <f>SUM(R205:R213)</f>
        <v>0</v>
      </c>
      <c r="S204" s="196"/>
      <c r="T204" s="198">
        <f>SUM(T205:T213)</f>
        <v>0</v>
      </c>
      <c r="AR204" s="199" t="s">
        <v>86</v>
      </c>
      <c r="AT204" s="200" t="s">
        <v>77</v>
      </c>
      <c r="AU204" s="200" t="s">
        <v>86</v>
      </c>
      <c r="AY204" s="199" t="s">
        <v>164</v>
      </c>
      <c r="BK204" s="201">
        <f>SUM(BK205:BK213)</f>
        <v>0</v>
      </c>
    </row>
    <row r="205" spans="1:65" s="2" customFormat="1" ht="36" customHeight="1">
      <c r="A205" s="35"/>
      <c r="B205" s="36"/>
      <c r="C205" s="204" t="s">
        <v>354</v>
      </c>
      <c r="D205" s="204" t="s">
        <v>166</v>
      </c>
      <c r="E205" s="205" t="s">
        <v>2635</v>
      </c>
      <c r="F205" s="206" t="s">
        <v>2636</v>
      </c>
      <c r="G205" s="207" t="s">
        <v>243</v>
      </c>
      <c r="H205" s="208">
        <v>34.008000000000003</v>
      </c>
      <c r="I205" s="209"/>
      <c r="J205" s="210">
        <f>ROUND(I205*H205,2)</f>
        <v>0</v>
      </c>
      <c r="K205" s="206" t="s">
        <v>170</v>
      </c>
      <c r="L205" s="40"/>
      <c r="M205" s="211" t="s">
        <v>1</v>
      </c>
      <c r="N205" s="212" t="s">
        <v>43</v>
      </c>
      <c r="O205" s="72"/>
      <c r="P205" s="213">
        <f>O205*H205</f>
        <v>0</v>
      </c>
      <c r="Q205" s="213">
        <v>0</v>
      </c>
      <c r="R205" s="213">
        <f>Q205*H205</f>
        <v>0</v>
      </c>
      <c r="S205" s="213">
        <v>0</v>
      </c>
      <c r="T205" s="214">
        <f>S205*H205</f>
        <v>0</v>
      </c>
      <c r="U205" s="35"/>
      <c r="V205" s="35"/>
      <c r="W205" s="35"/>
      <c r="X205" s="35"/>
      <c r="Y205" s="35"/>
      <c r="Z205" s="35"/>
      <c r="AA205" s="35"/>
      <c r="AB205" s="35"/>
      <c r="AC205" s="35"/>
      <c r="AD205" s="35"/>
      <c r="AE205" s="35"/>
      <c r="AR205" s="215" t="s">
        <v>171</v>
      </c>
      <c r="AT205" s="215" t="s">
        <v>166</v>
      </c>
      <c r="AU205" s="215" t="s">
        <v>88</v>
      </c>
      <c r="AY205" s="18" t="s">
        <v>164</v>
      </c>
      <c r="BE205" s="216">
        <f>IF(N205="základní",J205,0)</f>
        <v>0</v>
      </c>
      <c r="BF205" s="216">
        <f>IF(N205="snížená",J205,0)</f>
        <v>0</v>
      </c>
      <c r="BG205" s="216">
        <f>IF(N205="zákl. přenesená",J205,0)</f>
        <v>0</v>
      </c>
      <c r="BH205" s="216">
        <f>IF(N205="sníž. přenesená",J205,0)</f>
        <v>0</v>
      </c>
      <c r="BI205" s="216">
        <f>IF(N205="nulová",J205,0)</f>
        <v>0</v>
      </c>
      <c r="BJ205" s="18" t="s">
        <v>86</v>
      </c>
      <c r="BK205" s="216">
        <f>ROUND(I205*H205,2)</f>
        <v>0</v>
      </c>
      <c r="BL205" s="18" t="s">
        <v>171</v>
      </c>
      <c r="BM205" s="215" t="s">
        <v>2718</v>
      </c>
    </row>
    <row r="206" spans="1:65" s="2" customFormat="1" ht="117">
      <c r="A206" s="35"/>
      <c r="B206" s="36"/>
      <c r="C206" s="37"/>
      <c r="D206" s="217" t="s">
        <v>173</v>
      </c>
      <c r="E206" s="37"/>
      <c r="F206" s="218" t="s">
        <v>2638</v>
      </c>
      <c r="G206" s="37"/>
      <c r="H206" s="37"/>
      <c r="I206" s="116"/>
      <c r="J206" s="37"/>
      <c r="K206" s="37"/>
      <c r="L206" s="40"/>
      <c r="M206" s="219"/>
      <c r="N206" s="220"/>
      <c r="O206" s="72"/>
      <c r="P206" s="72"/>
      <c r="Q206" s="72"/>
      <c r="R206" s="72"/>
      <c r="S206" s="72"/>
      <c r="T206" s="73"/>
      <c r="U206" s="35"/>
      <c r="V206" s="35"/>
      <c r="W206" s="35"/>
      <c r="X206" s="35"/>
      <c r="Y206" s="35"/>
      <c r="Z206" s="35"/>
      <c r="AA206" s="35"/>
      <c r="AB206" s="35"/>
      <c r="AC206" s="35"/>
      <c r="AD206" s="35"/>
      <c r="AE206" s="35"/>
      <c r="AT206" s="18" t="s">
        <v>173</v>
      </c>
      <c r="AU206" s="18" t="s">
        <v>88</v>
      </c>
    </row>
    <row r="207" spans="1:65" s="2" customFormat="1" ht="24" customHeight="1">
      <c r="A207" s="35"/>
      <c r="B207" s="36"/>
      <c r="C207" s="204" t="s">
        <v>363</v>
      </c>
      <c r="D207" s="204" t="s">
        <v>166</v>
      </c>
      <c r="E207" s="205" t="s">
        <v>2232</v>
      </c>
      <c r="F207" s="206" t="s">
        <v>2233</v>
      </c>
      <c r="G207" s="207" t="s">
        <v>243</v>
      </c>
      <c r="H207" s="208">
        <v>34.008000000000003</v>
      </c>
      <c r="I207" s="209"/>
      <c r="J207" s="210">
        <f>ROUND(I207*H207,2)</f>
        <v>0</v>
      </c>
      <c r="K207" s="206" t="s">
        <v>170</v>
      </c>
      <c r="L207" s="40"/>
      <c r="M207" s="211" t="s">
        <v>1</v>
      </c>
      <c r="N207" s="212" t="s">
        <v>43</v>
      </c>
      <c r="O207" s="72"/>
      <c r="P207" s="213">
        <f>O207*H207</f>
        <v>0</v>
      </c>
      <c r="Q207" s="213">
        <v>0</v>
      </c>
      <c r="R207" s="213">
        <f>Q207*H207</f>
        <v>0</v>
      </c>
      <c r="S207" s="213">
        <v>0</v>
      </c>
      <c r="T207" s="214">
        <f>S207*H207</f>
        <v>0</v>
      </c>
      <c r="U207" s="35"/>
      <c r="V207" s="35"/>
      <c r="W207" s="35"/>
      <c r="X207" s="35"/>
      <c r="Y207" s="35"/>
      <c r="Z207" s="35"/>
      <c r="AA207" s="35"/>
      <c r="AB207" s="35"/>
      <c r="AC207" s="35"/>
      <c r="AD207" s="35"/>
      <c r="AE207" s="35"/>
      <c r="AR207" s="215" t="s">
        <v>171</v>
      </c>
      <c r="AT207" s="215" t="s">
        <v>166</v>
      </c>
      <c r="AU207" s="215" t="s">
        <v>88</v>
      </c>
      <c r="AY207" s="18" t="s">
        <v>164</v>
      </c>
      <c r="BE207" s="216">
        <f>IF(N207="základní",J207,0)</f>
        <v>0</v>
      </c>
      <c r="BF207" s="216">
        <f>IF(N207="snížená",J207,0)</f>
        <v>0</v>
      </c>
      <c r="BG207" s="216">
        <f>IF(N207="zákl. přenesená",J207,0)</f>
        <v>0</v>
      </c>
      <c r="BH207" s="216">
        <f>IF(N207="sníž. přenesená",J207,0)</f>
        <v>0</v>
      </c>
      <c r="BI207" s="216">
        <f>IF(N207="nulová",J207,0)</f>
        <v>0</v>
      </c>
      <c r="BJ207" s="18" t="s">
        <v>86</v>
      </c>
      <c r="BK207" s="216">
        <f>ROUND(I207*H207,2)</f>
        <v>0</v>
      </c>
      <c r="BL207" s="18" t="s">
        <v>171</v>
      </c>
      <c r="BM207" s="215" t="s">
        <v>2719</v>
      </c>
    </row>
    <row r="208" spans="1:65" s="2" customFormat="1" ht="78">
      <c r="A208" s="35"/>
      <c r="B208" s="36"/>
      <c r="C208" s="37"/>
      <c r="D208" s="217" t="s">
        <v>173</v>
      </c>
      <c r="E208" s="37"/>
      <c r="F208" s="218" t="s">
        <v>2235</v>
      </c>
      <c r="G208" s="37"/>
      <c r="H208" s="37"/>
      <c r="I208" s="116"/>
      <c r="J208" s="37"/>
      <c r="K208" s="37"/>
      <c r="L208" s="40"/>
      <c r="M208" s="219"/>
      <c r="N208" s="220"/>
      <c r="O208" s="72"/>
      <c r="P208" s="72"/>
      <c r="Q208" s="72"/>
      <c r="R208" s="72"/>
      <c r="S208" s="72"/>
      <c r="T208" s="73"/>
      <c r="U208" s="35"/>
      <c r="V208" s="35"/>
      <c r="W208" s="35"/>
      <c r="X208" s="35"/>
      <c r="Y208" s="35"/>
      <c r="Z208" s="35"/>
      <c r="AA208" s="35"/>
      <c r="AB208" s="35"/>
      <c r="AC208" s="35"/>
      <c r="AD208" s="35"/>
      <c r="AE208" s="35"/>
      <c r="AT208" s="18" t="s">
        <v>173</v>
      </c>
      <c r="AU208" s="18" t="s">
        <v>88</v>
      </c>
    </row>
    <row r="209" spans="1:65" s="2" customFormat="1" ht="36" customHeight="1">
      <c r="A209" s="35"/>
      <c r="B209" s="36"/>
      <c r="C209" s="204" t="s">
        <v>370</v>
      </c>
      <c r="D209" s="204" t="s">
        <v>166</v>
      </c>
      <c r="E209" s="205" t="s">
        <v>2236</v>
      </c>
      <c r="F209" s="206" t="s">
        <v>2237</v>
      </c>
      <c r="G209" s="207" t="s">
        <v>243</v>
      </c>
      <c r="H209" s="208">
        <v>340.08</v>
      </c>
      <c r="I209" s="209"/>
      <c r="J209" s="210">
        <f>ROUND(I209*H209,2)</f>
        <v>0</v>
      </c>
      <c r="K209" s="206" t="s">
        <v>170</v>
      </c>
      <c r="L209" s="40"/>
      <c r="M209" s="211" t="s">
        <v>1</v>
      </c>
      <c r="N209" s="212" t="s">
        <v>43</v>
      </c>
      <c r="O209" s="72"/>
      <c r="P209" s="213">
        <f>O209*H209</f>
        <v>0</v>
      </c>
      <c r="Q209" s="213">
        <v>0</v>
      </c>
      <c r="R209" s="213">
        <f>Q209*H209</f>
        <v>0</v>
      </c>
      <c r="S209" s="213">
        <v>0</v>
      </c>
      <c r="T209" s="214">
        <f>S209*H209</f>
        <v>0</v>
      </c>
      <c r="U209" s="35"/>
      <c r="V209" s="35"/>
      <c r="W209" s="35"/>
      <c r="X209" s="35"/>
      <c r="Y209" s="35"/>
      <c r="Z209" s="35"/>
      <c r="AA209" s="35"/>
      <c r="AB209" s="35"/>
      <c r="AC209" s="35"/>
      <c r="AD209" s="35"/>
      <c r="AE209" s="35"/>
      <c r="AR209" s="215" t="s">
        <v>171</v>
      </c>
      <c r="AT209" s="215" t="s">
        <v>166</v>
      </c>
      <c r="AU209" s="215" t="s">
        <v>88</v>
      </c>
      <c r="AY209" s="18" t="s">
        <v>164</v>
      </c>
      <c r="BE209" s="216">
        <f>IF(N209="základní",J209,0)</f>
        <v>0</v>
      </c>
      <c r="BF209" s="216">
        <f>IF(N209="snížená",J209,0)</f>
        <v>0</v>
      </c>
      <c r="BG209" s="216">
        <f>IF(N209="zákl. přenesená",J209,0)</f>
        <v>0</v>
      </c>
      <c r="BH209" s="216">
        <f>IF(N209="sníž. přenesená",J209,0)</f>
        <v>0</v>
      </c>
      <c r="BI209" s="216">
        <f>IF(N209="nulová",J209,0)</f>
        <v>0</v>
      </c>
      <c r="BJ209" s="18" t="s">
        <v>86</v>
      </c>
      <c r="BK209" s="216">
        <f>ROUND(I209*H209,2)</f>
        <v>0</v>
      </c>
      <c r="BL209" s="18" t="s">
        <v>171</v>
      </c>
      <c r="BM209" s="215" t="s">
        <v>2720</v>
      </c>
    </row>
    <row r="210" spans="1:65" s="2" customFormat="1" ht="78">
      <c r="A210" s="35"/>
      <c r="B210" s="36"/>
      <c r="C210" s="37"/>
      <c r="D210" s="217" t="s">
        <v>173</v>
      </c>
      <c r="E210" s="37"/>
      <c r="F210" s="218" t="s">
        <v>2235</v>
      </c>
      <c r="G210" s="37"/>
      <c r="H210" s="37"/>
      <c r="I210" s="116"/>
      <c r="J210" s="37"/>
      <c r="K210" s="37"/>
      <c r="L210" s="40"/>
      <c r="M210" s="219"/>
      <c r="N210" s="220"/>
      <c r="O210" s="72"/>
      <c r="P210" s="72"/>
      <c r="Q210" s="72"/>
      <c r="R210" s="72"/>
      <c r="S210" s="72"/>
      <c r="T210" s="73"/>
      <c r="U210" s="35"/>
      <c r="V210" s="35"/>
      <c r="W210" s="35"/>
      <c r="X210" s="35"/>
      <c r="Y210" s="35"/>
      <c r="Z210" s="35"/>
      <c r="AA210" s="35"/>
      <c r="AB210" s="35"/>
      <c r="AC210" s="35"/>
      <c r="AD210" s="35"/>
      <c r="AE210" s="35"/>
      <c r="AT210" s="18" t="s">
        <v>173</v>
      </c>
      <c r="AU210" s="18" t="s">
        <v>88</v>
      </c>
    </row>
    <row r="211" spans="1:65" s="13" customFormat="1" ht="11.25">
      <c r="B211" s="221"/>
      <c r="C211" s="222"/>
      <c r="D211" s="217" t="s">
        <v>175</v>
      </c>
      <c r="E211" s="222"/>
      <c r="F211" s="224" t="s">
        <v>2721</v>
      </c>
      <c r="G211" s="222"/>
      <c r="H211" s="225">
        <v>340.08</v>
      </c>
      <c r="I211" s="226"/>
      <c r="J211" s="222"/>
      <c r="K211" s="222"/>
      <c r="L211" s="227"/>
      <c r="M211" s="228"/>
      <c r="N211" s="229"/>
      <c r="O211" s="229"/>
      <c r="P211" s="229"/>
      <c r="Q211" s="229"/>
      <c r="R211" s="229"/>
      <c r="S211" s="229"/>
      <c r="T211" s="230"/>
      <c r="AT211" s="231" t="s">
        <v>175</v>
      </c>
      <c r="AU211" s="231" t="s">
        <v>88</v>
      </c>
      <c r="AV211" s="13" t="s">
        <v>88</v>
      </c>
      <c r="AW211" s="13" t="s">
        <v>4</v>
      </c>
      <c r="AX211" s="13" t="s">
        <v>86</v>
      </c>
      <c r="AY211" s="231" t="s">
        <v>164</v>
      </c>
    </row>
    <row r="212" spans="1:65" s="2" customFormat="1" ht="36" customHeight="1">
      <c r="A212" s="35"/>
      <c r="B212" s="36"/>
      <c r="C212" s="204" t="s">
        <v>381</v>
      </c>
      <c r="D212" s="204" t="s">
        <v>166</v>
      </c>
      <c r="E212" s="205" t="s">
        <v>2642</v>
      </c>
      <c r="F212" s="206" t="s">
        <v>2643</v>
      </c>
      <c r="G212" s="207" t="s">
        <v>243</v>
      </c>
      <c r="H212" s="208">
        <v>34.008000000000003</v>
      </c>
      <c r="I212" s="209"/>
      <c r="J212" s="210">
        <f>ROUND(I212*H212,2)</f>
        <v>0</v>
      </c>
      <c r="K212" s="206" t="s">
        <v>170</v>
      </c>
      <c r="L212" s="40"/>
      <c r="M212" s="211" t="s">
        <v>1</v>
      </c>
      <c r="N212" s="212" t="s">
        <v>43</v>
      </c>
      <c r="O212" s="72"/>
      <c r="P212" s="213">
        <f>O212*H212</f>
        <v>0</v>
      </c>
      <c r="Q212" s="213">
        <v>0</v>
      </c>
      <c r="R212" s="213">
        <f>Q212*H212</f>
        <v>0</v>
      </c>
      <c r="S212" s="213">
        <v>0</v>
      </c>
      <c r="T212" s="214">
        <f>S212*H212</f>
        <v>0</v>
      </c>
      <c r="U212" s="35"/>
      <c r="V212" s="35"/>
      <c r="W212" s="35"/>
      <c r="X212" s="35"/>
      <c r="Y212" s="35"/>
      <c r="Z212" s="35"/>
      <c r="AA212" s="35"/>
      <c r="AB212" s="35"/>
      <c r="AC212" s="35"/>
      <c r="AD212" s="35"/>
      <c r="AE212" s="35"/>
      <c r="AR212" s="215" t="s">
        <v>171</v>
      </c>
      <c r="AT212" s="215" t="s">
        <v>166</v>
      </c>
      <c r="AU212" s="215" t="s">
        <v>88</v>
      </c>
      <c r="AY212" s="18" t="s">
        <v>164</v>
      </c>
      <c r="BE212" s="216">
        <f>IF(N212="základní",J212,0)</f>
        <v>0</v>
      </c>
      <c r="BF212" s="216">
        <f>IF(N212="snížená",J212,0)</f>
        <v>0</v>
      </c>
      <c r="BG212" s="216">
        <f>IF(N212="zákl. přenesená",J212,0)</f>
        <v>0</v>
      </c>
      <c r="BH212" s="216">
        <f>IF(N212="sníž. přenesená",J212,0)</f>
        <v>0</v>
      </c>
      <c r="BI212" s="216">
        <f>IF(N212="nulová",J212,0)</f>
        <v>0</v>
      </c>
      <c r="BJ212" s="18" t="s">
        <v>86</v>
      </c>
      <c r="BK212" s="216">
        <f>ROUND(I212*H212,2)</f>
        <v>0</v>
      </c>
      <c r="BL212" s="18" t="s">
        <v>171</v>
      </c>
      <c r="BM212" s="215" t="s">
        <v>2722</v>
      </c>
    </row>
    <row r="213" spans="1:65" s="2" customFormat="1" ht="68.25">
      <c r="A213" s="35"/>
      <c r="B213" s="36"/>
      <c r="C213" s="37"/>
      <c r="D213" s="217" t="s">
        <v>173</v>
      </c>
      <c r="E213" s="37"/>
      <c r="F213" s="218" t="s">
        <v>2243</v>
      </c>
      <c r="G213" s="37"/>
      <c r="H213" s="37"/>
      <c r="I213" s="116"/>
      <c r="J213" s="37"/>
      <c r="K213" s="37"/>
      <c r="L213" s="40"/>
      <c r="M213" s="219"/>
      <c r="N213" s="220"/>
      <c r="O213" s="72"/>
      <c r="P213" s="72"/>
      <c r="Q213" s="72"/>
      <c r="R213" s="72"/>
      <c r="S213" s="72"/>
      <c r="T213" s="73"/>
      <c r="U213" s="35"/>
      <c r="V213" s="35"/>
      <c r="W213" s="35"/>
      <c r="X213" s="35"/>
      <c r="Y213" s="35"/>
      <c r="Z213" s="35"/>
      <c r="AA213" s="35"/>
      <c r="AB213" s="35"/>
      <c r="AC213" s="35"/>
      <c r="AD213" s="35"/>
      <c r="AE213" s="35"/>
      <c r="AT213" s="18" t="s">
        <v>173</v>
      </c>
      <c r="AU213" s="18" t="s">
        <v>88</v>
      </c>
    </row>
    <row r="214" spans="1:65" s="12" customFormat="1" ht="22.9" customHeight="1">
      <c r="B214" s="188"/>
      <c r="C214" s="189"/>
      <c r="D214" s="190" t="s">
        <v>77</v>
      </c>
      <c r="E214" s="202" t="s">
        <v>636</v>
      </c>
      <c r="F214" s="202" t="s">
        <v>637</v>
      </c>
      <c r="G214" s="189"/>
      <c r="H214" s="189"/>
      <c r="I214" s="192"/>
      <c r="J214" s="203">
        <f>BK214</f>
        <v>0</v>
      </c>
      <c r="K214" s="189"/>
      <c r="L214" s="194"/>
      <c r="M214" s="195"/>
      <c r="N214" s="196"/>
      <c r="O214" s="196"/>
      <c r="P214" s="197">
        <f>SUM(P215:P216)</f>
        <v>0</v>
      </c>
      <c r="Q214" s="196"/>
      <c r="R214" s="197">
        <f>SUM(R215:R216)</f>
        <v>0</v>
      </c>
      <c r="S214" s="196"/>
      <c r="T214" s="198">
        <f>SUM(T215:T216)</f>
        <v>0</v>
      </c>
      <c r="AR214" s="199" t="s">
        <v>86</v>
      </c>
      <c r="AT214" s="200" t="s">
        <v>77</v>
      </c>
      <c r="AU214" s="200" t="s">
        <v>86</v>
      </c>
      <c r="AY214" s="199" t="s">
        <v>164</v>
      </c>
      <c r="BK214" s="201">
        <f>SUM(BK215:BK216)</f>
        <v>0</v>
      </c>
    </row>
    <row r="215" spans="1:65" s="2" customFormat="1" ht="48" customHeight="1">
      <c r="A215" s="35"/>
      <c r="B215" s="36"/>
      <c r="C215" s="204" t="s">
        <v>387</v>
      </c>
      <c r="D215" s="204" t="s">
        <v>166</v>
      </c>
      <c r="E215" s="205" t="s">
        <v>2645</v>
      </c>
      <c r="F215" s="206" t="s">
        <v>2646</v>
      </c>
      <c r="G215" s="207" t="s">
        <v>243</v>
      </c>
      <c r="H215" s="208">
        <v>36.317999999999998</v>
      </c>
      <c r="I215" s="209"/>
      <c r="J215" s="210">
        <f>ROUND(I215*H215,2)</f>
        <v>0</v>
      </c>
      <c r="K215" s="206" t="s">
        <v>170</v>
      </c>
      <c r="L215" s="40"/>
      <c r="M215" s="211" t="s">
        <v>1</v>
      </c>
      <c r="N215" s="212" t="s">
        <v>43</v>
      </c>
      <c r="O215" s="72"/>
      <c r="P215" s="213">
        <f>O215*H215</f>
        <v>0</v>
      </c>
      <c r="Q215" s="213">
        <v>0</v>
      </c>
      <c r="R215" s="213">
        <f>Q215*H215</f>
        <v>0</v>
      </c>
      <c r="S215" s="213">
        <v>0</v>
      </c>
      <c r="T215" s="214">
        <f>S215*H215</f>
        <v>0</v>
      </c>
      <c r="U215" s="35"/>
      <c r="V215" s="35"/>
      <c r="W215" s="35"/>
      <c r="X215" s="35"/>
      <c r="Y215" s="35"/>
      <c r="Z215" s="35"/>
      <c r="AA215" s="35"/>
      <c r="AB215" s="35"/>
      <c r="AC215" s="35"/>
      <c r="AD215" s="35"/>
      <c r="AE215" s="35"/>
      <c r="AR215" s="215" t="s">
        <v>171</v>
      </c>
      <c r="AT215" s="215" t="s">
        <v>166</v>
      </c>
      <c r="AU215" s="215" t="s">
        <v>88</v>
      </c>
      <c r="AY215" s="18" t="s">
        <v>164</v>
      </c>
      <c r="BE215" s="216">
        <f>IF(N215="základní",J215,0)</f>
        <v>0</v>
      </c>
      <c r="BF215" s="216">
        <f>IF(N215="snížená",J215,0)</f>
        <v>0</v>
      </c>
      <c r="BG215" s="216">
        <f>IF(N215="zákl. přenesená",J215,0)</f>
        <v>0</v>
      </c>
      <c r="BH215" s="216">
        <f>IF(N215="sníž. přenesená",J215,0)</f>
        <v>0</v>
      </c>
      <c r="BI215" s="216">
        <f>IF(N215="nulová",J215,0)</f>
        <v>0</v>
      </c>
      <c r="BJ215" s="18" t="s">
        <v>86</v>
      </c>
      <c r="BK215" s="216">
        <f>ROUND(I215*H215,2)</f>
        <v>0</v>
      </c>
      <c r="BL215" s="18" t="s">
        <v>171</v>
      </c>
      <c r="BM215" s="215" t="s">
        <v>2647</v>
      </c>
    </row>
    <row r="216" spans="1:65" s="2" customFormat="1" ht="48.75">
      <c r="A216" s="35"/>
      <c r="B216" s="36"/>
      <c r="C216" s="37"/>
      <c r="D216" s="217" t="s">
        <v>173</v>
      </c>
      <c r="E216" s="37"/>
      <c r="F216" s="218" t="s">
        <v>2648</v>
      </c>
      <c r="G216" s="37"/>
      <c r="H216" s="37"/>
      <c r="I216" s="116"/>
      <c r="J216" s="37"/>
      <c r="K216" s="37"/>
      <c r="L216" s="40"/>
      <c r="M216" s="278"/>
      <c r="N216" s="279"/>
      <c r="O216" s="280"/>
      <c r="P216" s="280"/>
      <c r="Q216" s="280"/>
      <c r="R216" s="280"/>
      <c r="S216" s="280"/>
      <c r="T216" s="281"/>
      <c r="U216" s="35"/>
      <c r="V216" s="35"/>
      <c r="W216" s="35"/>
      <c r="X216" s="35"/>
      <c r="Y216" s="35"/>
      <c r="Z216" s="35"/>
      <c r="AA216" s="35"/>
      <c r="AB216" s="35"/>
      <c r="AC216" s="35"/>
      <c r="AD216" s="35"/>
      <c r="AE216" s="35"/>
      <c r="AT216" s="18" t="s">
        <v>173</v>
      </c>
      <c r="AU216" s="18" t="s">
        <v>88</v>
      </c>
    </row>
    <row r="217" spans="1:65" s="2" customFormat="1" ht="6.95" customHeight="1">
      <c r="A217" s="35"/>
      <c r="B217" s="55"/>
      <c r="C217" s="56"/>
      <c r="D217" s="56"/>
      <c r="E217" s="56"/>
      <c r="F217" s="56"/>
      <c r="G217" s="56"/>
      <c r="H217" s="56"/>
      <c r="I217" s="153"/>
      <c r="J217" s="56"/>
      <c r="K217" s="56"/>
      <c r="L217" s="40"/>
      <c r="M217" s="35"/>
      <c r="O217" s="35"/>
      <c r="P217" s="35"/>
      <c r="Q217" s="35"/>
      <c r="R217" s="35"/>
      <c r="S217" s="35"/>
      <c r="T217" s="35"/>
      <c r="U217" s="35"/>
      <c r="V217" s="35"/>
      <c r="W217" s="35"/>
      <c r="X217" s="35"/>
      <c r="Y217" s="35"/>
      <c r="Z217" s="35"/>
      <c r="AA217" s="35"/>
      <c r="AB217" s="35"/>
      <c r="AC217" s="35"/>
      <c r="AD217" s="35"/>
      <c r="AE217" s="35"/>
    </row>
  </sheetData>
  <sheetProtection algorithmName="SHA-512" hashValue="uWr2ycNfiPDRzGehiOkXsI5QZmqxogG5GoXnTe5JMYLyUo8kzppefsRBCgaTjUjg+hoqRkur5YvuXsFXKwa5bA==" saltValue="lErQqghtnA3zh5qkChsNLzRshQmRaZ5d/47y3cCvZrSfdvw3Kt5hDckEsAl+3Qoz/FZ+5EURDGqnyItFo6c6pQ==" spinCount="100000" sheet="1" objects="1" scenarios="1" formatColumns="0" formatRows="0" autoFilter="0"/>
  <autoFilter ref="C122:K216"/>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24</vt:i4>
      </vt:variant>
    </vt:vector>
  </HeadingPairs>
  <TitlesOfParts>
    <vt:vector size="36" baseType="lpstr">
      <vt:lpstr>Rekapitulace stavby</vt:lpstr>
      <vt:lpstr>ST - Stavební část</vt:lpstr>
      <vt:lpstr>ZTI - Zdravotechnika</vt:lpstr>
      <vt:lpstr>VYT - Vytápění</vt:lpstr>
      <vt:lpstr>VZT - Vzduchotechnika</vt:lpstr>
      <vt:lpstr>SIP - Silnoproud</vt:lpstr>
      <vt:lpstr>SLP - Slaboproud</vt:lpstr>
      <vt:lpstr>PV - Přípojka vody</vt:lpstr>
      <vt:lpstr>PK - Přípojka splaškové k...</vt:lpstr>
      <vt:lpstr>PP - Přípojka plynu</vt:lpstr>
      <vt:lpstr>PE - Přípojka elektro</vt:lpstr>
      <vt:lpstr>VRN - Vedlejší rozpočtové...</vt:lpstr>
      <vt:lpstr>'PE - Přípojka elektro'!Názvy_tisku</vt:lpstr>
      <vt:lpstr>'PK - Přípojka splaškové k...'!Názvy_tisku</vt:lpstr>
      <vt:lpstr>'PP - Přípojka plynu'!Názvy_tisku</vt:lpstr>
      <vt:lpstr>'PV - Přípojka vody'!Názvy_tisku</vt:lpstr>
      <vt:lpstr>'Rekapitulace stavby'!Názvy_tisku</vt:lpstr>
      <vt:lpstr>'SIP - Silnoproud'!Názvy_tisku</vt:lpstr>
      <vt:lpstr>'SLP - Slaboproud'!Názvy_tisku</vt:lpstr>
      <vt:lpstr>'ST - Stavební část'!Názvy_tisku</vt:lpstr>
      <vt:lpstr>'VRN - Vedlejší rozpočtové...'!Názvy_tisku</vt:lpstr>
      <vt:lpstr>'VYT - Vytápění'!Názvy_tisku</vt:lpstr>
      <vt:lpstr>'VZT - Vzduchotechnika'!Názvy_tisku</vt:lpstr>
      <vt:lpstr>'ZTI - Zdravotechnika'!Názvy_tisku</vt:lpstr>
      <vt:lpstr>'PE - Přípojka elektro'!Oblast_tisku</vt:lpstr>
      <vt:lpstr>'PK - Přípojka splaškové k...'!Oblast_tisku</vt:lpstr>
      <vt:lpstr>'PP - Přípojka plynu'!Oblast_tisku</vt:lpstr>
      <vt:lpstr>'PV - Přípojka vody'!Oblast_tisku</vt:lpstr>
      <vt:lpstr>'Rekapitulace stavby'!Oblast_tisku</vt:lpstr>
      <vt:lpstr>'SIP - Silnoproud'!Oblast_tisku</vt:lpstr>
      <vt:lpstr>'SLP - Slaboproud'!Oblast_tisku</vt:lpstr>
      <vt:lpstr>'ST - Stavební část'!Oblast_tisku</vt:lpstr>
      <vt:lpstr>'VRN - Vedlejší rozpočtové...'!Oblast_tisku</vt:lpstr>
      <vt:lpstr>'VYT - Vytápění'!Oblast_tisku</vt:lpstr>
      <vt:lpstr>'VZT - Vzduchotechnika'!Oblast_tisku</vt:lpstr>
      <vt:lpstr>'ZTI - Zdravotechnika'!Oblast_tisku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dc:creator>
  <cp:lastModifiedBy>Zuzana Gawlová</cp:lastModifiedBy>
  <dcterms:created xsi:type="dcterms:W3CDTF">2020-03-09T10:04:49Z</dcterms:created>
  <dcterms:modified xsi:type="dcterms:W3CDTF">2020-03-12T07:16:37Z</dcterms:modified>
</cp:coreProperties>
</file>