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Rozpočty 2023\033_2023 STAVEBNÍ ÚPRAVY BD, VÝMĚNA STŘEŠNÍCH OKEN, SÍDLIŠTĚ JULIÁNOV, BRNO - ŽIDENICE\Rozpočty_export\Export_28_02_2023\"/>
    </mc:Choice>
  </mc:AlternateContent>
  <xr:revisionPtr revIDLastSave="0" documentId="8_{B5A941C7-AB2B-48F6-9EE5-488683299849}" xr6:coauthVersionLast="47" xr6:coauthVersionMax="47" xr10:uidLastSave="{00000000-0000-0000-0000-000000000000}"/>
  <bookViews>
    <workbookView xWindow="-28920" yWindow="-189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99 01 Naklady" sheetId="12" r:id="rId4"/>
    <sheet name="SO 01 01 Pol" sheetId="13" r:id="rId5"/>
    <sheet name="SO 02 01 Pol" sheetId="14" r:id="rId6"/>
    <sheet name="SO 03 01 Pol" sheetId="15" r:id="rId7"/>
    <sheet name="SO 04 01 Pol" sheetId="16" r:id="rId8"/>
  </sheets>
  <externalReferences>
    <externalReference r:id="rId9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'099 01 Naklady'!$1:$7</definedName>
    <definedName name="_xlnm.Print_Titles" localSheetId="4">'SO 01 01 Pol'!$1:$7</definedName>
    <definedName name="_xlnm.Print_Titles" localSheetId="5">'SO 02 01 Pol'!$1:$7</definedName>
    <definedName name="_xlnm.Print_Titles" localSheetId="6">'SO 03 01 Pol'!$1:$7</definedName>
    <definedName name="_xlnm.Print_Titles" localSheetId="7">'SO 04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'099 01 Naklady'!$A$1:$Y$24</definedName>
    <definedName name="_xlnm.Print_Area" localSheetId="4">'SO 01 01 Pol'!$A$1:$Y$264</definedName>
    <definedName name="_xlnm.Print_Area" localSheetId="5">'SO 02 01 Pol'!$A$1:$Y$251</definedName>
    <definedName name="_xlnm.Print_Area" localSheetId="6">'SO 03 01 Pol'!$A$1:$Y$204</definedName>
    <definedName name="_xlnm.Print_Area" localSheetId="7">'SO 04 01 Pol'!$A$1:$Y$213</definedName>
    <definedName name="_xlnm.Print_Area" localSheetId="1">Stavba!$A$1:$J$80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79" i="1" l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212" i="16"/>
  <c r="BA117" i="16"/>
  <c r="BA100" i="16"/>
  <c r="BA92" i="16"/>
  <c r="BA88" i="16"/>
  <c r="BA11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G15" i="16"/>
  <c r="I15" i="16"/>
  <c r="I14" i="16" s="1"/>
  <c r="K15" i="16"/>
  <c r="M15" i="16"/>
  <c r="O15" i="16"/>
  <c r="Q15" i="16"/>
  <c r="Q14" i="16" s="1"/>
  <c r="V15" i="16"/>
  <c r="G37" i="16"/>
  <c r="M37" i="16" s="1"/>
  <c r="I37" i="16"/>
  <c r="K37" i="16"/>
  <c r="K14" i="16" s="1"/>
  <c r="O37" i="16"/>
  <c r="O14" i="16" s="1"/>
  <c r="Q37" i="16"/>
  <c r="V37" i="16"/>
  <c r="V14" i="16" s="1"/>
  <c r="I58" i="16"/>
  <c r="Q58" i="16"/>
  <c r="G59" i="16"/>
  <c r="G58" i="16" s="1"/>
  <c r="I59" i="16"/>
  <c r="K59" i="16"/>
  <c r="K58" i="16" s="1"/>
  <c r="O59" i="16"/>
  <c r="O58" i="16" s="1"/>
  <c r="Q59" i="16"/>
  <c r="V59" i="16"/>
  <c r="V58" i="16" s="1"/>
  <c r="I63" i="16"/>
  <c r="Q63" i="16"/>
  <c r="G64" i="16"/>
  <c r="M64" i="16" s="1"/>
  <c r="M63" i="16" s="1"/>
  <c r="I64" i="16"/>
  <c r="K64" i="16"/>
  <c r="K63" i="16" s="1"/>
  <c r="O64" i="16"/>
  <c r="O63" i="16" s="1"/>
  <c r="Q64" i="16"/>
  <c r="V64" i="16"/>
  <c r="V63" i="16" s="1"/>
  <c r="G70" i="16"/>
  <c r="G69" i="16" s="1"/>
  <c r="I70" i="16"/>
  <c r="K70" i="16"/>
  <c r="K69" i="16" s="1"/>
  <c r="O70" i="16"/>
  <c r="O69" i="16" s="1"/>
  <c r="Q70" i="16"/>
  <c r="V70" i="16"/>
  <c r="V69" i="16" s="1"/>
  <c r="G72" i="16"/>
  <c r="I72" i="16"/>
  <c r="I69" i="16" s="1"/>
  <c r="K72" i="16"/>
  <c r="M72" i="16"/>
  <c r="O72" i="16"/>
  <c r="Q72" i="16"/>
  <c r="Q69" i="16" s="1"/>
  <c r="V72" i="16"/>
  <c r="G76" i="16"/>
  <c r="M76" i="16" s="1"/>
  <c r="I76" i="16"/>
  <c r="K76" i="16"/>
  <c r="O76" i="16"/>
  <c r="Q76" i="16"/>
  <c r="V76" i="16"/>
  <c r="G78" i="16"/>
  <c r="I78" i="16"/>
  <c r="K78" i="16"/>
  <c r="M78" i="16"/>
  <c r="O78" i="16"/>
  <c r="Q78" i="16"/>
  <c r="V78" i="16"/>
  <c r="G81" i="16"/>
  <c r="M81" i="16" s="1"/>
  <c r="I81" i="16"/>
  <c r="K81" i="16"/>
  <c r="O81" i="16"/>
  <c r="Q81" i="16"/>
  <c r="V81" i="16"/>
  <c r="G87" i="16"/>
  <c r="M87" i="16" s="1"/>
  <c r="I87" i="16"/>
  <c r="K87" i="16"/>
  <c r="K86" i="16" s="1"/>
  <c r="O87" i="16"/>
  <c r="O86" i="16" s="1"/>
  <c r="Q87" i="16"/>
  <c r="V87" i="16"/>
  <c r="V86" i="16" s="1"/>
  <c r="G91" i="16"/>
  <c r="I91" i="16"/>
  <c r="I86" i="16" s="1"/>
  <c r="K91" i="16"/>
  <c r="M91" i="16"/>
  <c r="O91" i="16"/>
  <c r="Q91" i="16"/>
  <c r="Q86" i="16" s="1"/>
  <c r="V91" i="16"/>
  <c r="G95" i="16"/>
  <c r="M95" i="16" s="1"/>
  <c r="I95" i="16"/>
  <c r="K95" i="16"/>
  <c r="O95" i="16"/>
  <c r="Q95" i="16"/>
  <c r="V95" i="16"/>
  <c r="G98" i="16"/>
  <c r="I98" i="16"/>
  <c r="K98" i="16"/>
  <c r="M98" i="16"/>
  <c r="O98" i="16"/>
  <c r="Q98" i="16"/>
  <c r="V98" i="16"/>
  <c r="G115" i="16"/>
  <c r="M115" i="16" s="1"/>
  <c r="I115" i="16"/>
  <c r="K115" i="16"/>
  <c r="O115" i="16"/>
  <c r="Q115" i="16"/>
  <c r="V115" i="16"/>
  <c r="G132" i="16"/>
  <c r="I132" i="16"/>
  <c r="K132" i="16"/>
  <c r="M132" i="16"/>
  <c r="O132" i="16"/>
  <c r="Q132" i="16"/>
  <c r="V132" i="16"/>
  <c r="G134" i="16"/>
  <c r="M134" i="16" s="1"/>
  <c r="I134" i="16"/>
  <c r="K134" i="16"/>
  <c r="O134" i="16"/>
  <c r="Q134" i="16"/>
  <c r="V134" i="16"/>
  <c r="G136" i="16"/>
  <c r="I136" i="16"/>
  <c r="K136" i="16"/>
  <c r="M136" i="16"/>
  <c r="O136" i="16"/>
  <c r="Q136" i="16"/>
  <c r="V136" i="16"/>
  <c r="G142" i="16"/>
  <c r="M142" i="16" s="1"/>
  <c r="I142" i="16"/>
  <c r="K142" i="16"/>
  <c r="O142" i="16"/>
  <c r="Q142" i="16"/>
  <c r="V142" i="16"/>
  <c r="G148" i="16"/>
  <c r="M148" i="16" s="1"/>
  <c r="I148" i="16"/>
  <c r="I147" i="16" s="1"/>
  <c r="K148" i="16"/>
  <c r="K147" i="16" s="1"/>
  <c r="O148" i="16"/>
  <c r="Q148" i="16"/>
  <c r="Q147" i="16" s="1"/>
  <c r="V148" i="16"/>
  <c r="V147" i="16" s="1"/>
  <c r="G150" i="16"/>
  <c r="I150" i="16"/>
  <c r="K150" i="16"/>
  <c r="M150" i="16"/>
  <c r="O150" i="16"/>
  <c r="Q150" i="16"/>
  <c r="V150" i="16"/>
  <c r="G154" i="16"/>
  <c r="I154" i="16"/>
  <c r="K154" i="16"/>
  <c r="M154" i="16"/>
  <c r="O154" i="16"/>
  <c r="Q154" i="16"/>
  <c r="V154" i="16"/>
  <c r="G156" i="16"/>
  <c r="G147" i="16" s="1"/>
  <c r="I156" i="16"/>
  <c r="K156" i="16"/>
  <c r="O156" i="16"/>
  <c r="O147" i="16" s="1"/>
  <c r="Q156" i="16"/>
  <c r="V156" i="16"/>
  <c r="G158" i="16"/>
  <c r="M158" i="16" s="1"/>
  <c r="I158" i="16"/>
  <c r="K158" i="16"/>
  <c r="O158" i="16"/>
  <c r="Q158" i="16"/>
  <c r="V158" i="16"/>
  <c r="G181" i="16"/>
  <c r="I181" i="16"/>
  <c r="I180" i="16" s="1"/>
  <c r="K181" i="16"/>
  <c r="M181" i="16"/>
  <c r="O181" i="16"/>
  <c r="Q181" i="16"/>
  <c r="Q180" i="16" s="1"/>
  <c r="V181" i="16"/>
  <c r="G183" i="16"/>
  <c r="G180" i="16" s="1"/>
  <c r="I183" i="16"/>
  <c r="K183" i="16"/>
  <c r="O183" i="16"/>
  <c r="O180" i="16" s="1"/>
  <c r="Q183" i="16"/>
  <c r="V183" i="16"/>
  <c r="G186" i="16"/>
  <c r="I186" i="16"/>
  <c r="K186" i="16"/>
  <c r="M186" i="16"/>
  <c r="O186" i="16"/>
  <c r="Q186" i="16"/>
  <c r="V186" i="16"/>
  <c r="G190" i="16"/>
  <c r="M190" i="16" s="1"/>
  <c r="I190" i="16"/>
  <c r="K190" i="16"/>
  <c r="K180" i="16" s="1"/>
  <c r="O190" i="16"/>
  <c r="Q190" i="16"/>
  <c r="V190" i="16"/>
  <c r="V180" i="16" s="1"/>
  <c r="G194" i="16"/>
  <c r="I194" i="16"/>
  <c r="K194" i="16"/>
  <c r="M194" i="16"/>
  <c r="O194" i="16"/>
  <c r="Q194" i="16"/>
  <c r="V194" i="16"/>
  <c r="G199" i="16"/>
  <c r="M199" i="16" s="1"/>
  <c r="I199" i="16"/>
  <c r="K199" i="16"/>
  <c r="O199" i="16"/>
  <c r="Q199" i="16"/>
  <c r="V199" i="16"/>
  <c r="G203" i="16"/>
  <c r="I203" i="16"/>
  <c r="K203" i="16"/>
  <c r="M203" i="16"/>
  <c r="O203" i="16"/>
  <c r="Q203" i="16"/>
  <c r="V203" i="16"/>
  <c r="G207" i="16"/>
  <c r="M207" i="16" s="1"/>
  <c r="I207" i="16"/>
  <c r="K207" i="16"/>
  <c r="O207" i="16"/>
  <c r="Q207" i="16"/>
  <c r="V207" i="16"/>
  <c r="AE212" i="16"/>
  <c r="AF212" i="16"/>
  <c r="G203" i="15"/>
  <c r="BA117" i="15"/>
  <c r="BA100" i="15"/>
  <c r="BA92" i="15"/>
  <c r="BA88" i="15"/>
  <c r="BA11" i="15"/>
  <c r="G8" i="15"/>
  <c r="O8" i="15"/>
  <c r="G9" i="15"/>
  <c r="M9" i="15" s="1"/>
  <c r="M8" i="15" s="1"/>
  <c r="I9" i="15"/>
  <c r="I8" i="15" s="1"/>
  <c r="K9" i="15"/>
  <c r="K8" i="15" s="1"/>
  <c r="O9" i="15"/>
  <c r="Q9" i="15"/>
  <c r="Q8" i="15" s="1"/>
  <c r="V9" i="15"/>
  <c r="V8" i="15" s="1"/>
  <c r="G15" i="15"/>
  <c r="I15" i="15"/>
  <c r="I14" i="15" s="1"/>
  <c r="K15" i="15"/>
  <c r="M15" i="15"/>
  <c r="O15" i="15"/>
  <c r="Q15" i="15"/>
  <c r="Q14" i="15" s="1"/>
  <c r="V15" i="15"/>
  <c r="G25" i="15"/>
  <c r="M25" i="15" s="1"/>
  <c r="I25" i="15"/>
  <c r="K25" i="15"/>
  <c r="K14" i="15" s="1"/>
  <c r="O25" i="15"/>
  <c r="O14" i="15" s="1"/>
  <c r="Q25" i="15"/>
  <c r="V25" i="15"/>
  <c r="V14" i="15" s="1"/>
  <c r="I58" i="15"/>
  <c r="Q58" i="15"/>
  <c r="G59" i="15"/>
  <c r="G58" i="15" s="1"/>
  <c r="I59" i="15"/>
  <c r="K59" i="15"/>
  <c r="K58" i="15" s="1"/>
  <c r="O59" i="15"/>
  <c r="O58" i="15" s="1"/>
  <c r="Q59" i="15"/>
  <c r="V59" i="15"/>
  <c r="V58" i="15" s="1"/>
  <c r="I63" i="15"/>
  <c r="Q63" i="15"/>
  <c r="G64" i="15"/>
  <c r="M64" i="15" s="1"/>
  <c r="M63" i="15" s="1"/>
  <c r="I64" i="15"/>
  <c r="K64" i="15"/>
  <c r="K63" i="15" s="1"/>
  <c r="O64" i="15"/>
  <c r="O63" i="15" s="1"/>
  <c r="Q64" i="15"/>
  <c r="V64" i="15"/>
  <c r="V63" i="15" s="1"/>
  <c r="G70" i="15"/>
  <c r="G69" i="15" s="1"/>
  <c r="I70" i="15"/>
  <c r="I69" i="15" s="1"/>
  <c r="K70" i="15"/>
  <c r="K69" i="15" s="1"/>
  <c r="O70" i="15"/>
  <c r="O69" i="15" s="1"/>
  <c r="Q70" i="15"/>
  <c r="Q69" i="15" s="1"/>
  <c r="V70" i="15"/>
  <c r="V69" i="15" s="1"/>
  <c r="G72" i="15"/>
  <c r="I72" i="15"/>
  <c r="K72" i="15"/>
  <c r="M72" i="15"/>
  <c r="O72" i="15"/>
  <c r="Q72" i="15"/>
  <c r="V72" i="15"/>
  <c r="G76" i="15"/>
  <c r="I76" i="15"/>
  <c r="K76" i="15"/>
  <c r="M76" i="15"/>
  <c r="O76" i="15"/>
  <c r="Q76" i="15"/>
  <c r="V76" i="15"/>
  <c r="G78" i="15"/>
  <c r="M78" i="15" s="1"/>
  <c r="I78" i="15"/>
  <c r="K78" i="15"/>
  <c r="O78" i="15"/>
  <c r="Q78" i="15"/>
  <c r="V78" i="15"/>
  <c r="G81" i="15"/>
  <c r="M81" i="15" s="1"/>
  <c r="I81" i="15"/>
  <c r="K81" i="15"/>
  <c r="O81" i="15"/>
  <c r="Q81" i="15"/>
  <c r="V81" i="15"/>
  <c r="G87" i="15"/>
  <c r="G86" i="15" s="1"/>
  <c r="I87" i="15"/>
  <c r="I86" i="15" s="1"/>
  <c r="K87" i="15"/>
  <c r="M87" i="15"/>
  <c r="O87" i="15"/>
  <c r="O86" i="15" s="1"/>
  <c r="Q87" i="15"/>
  <c r="Q86" i="15" s="1"/>
  <c r="V87" i="15"/>
  <c r="G91" i="15"/>
  <c r="M91" i="15" s="1"/>
  <c r="I91" i="15"/>
  <c r="K91" i="15"/>
  <c r="O91" i="15"/>
  <c r="Q91" i="15"/>
  <c r="V91" i="15"/>
  <c r="G95" i="15"/>
  <c r="I95" i="15"/>
  <c r="K95" i="15"/>
  <c r="K86" i="15" s="1"/>
  <c r="M95" i="15"/>
  <c r="O95" i="15"/>
  <c r="Q95" i="15"/>
  <c r="V95" i="15"/>
  <c r="V86" i="15" s="1"/>
  <c r="G98" i="15"/>
  <c r="I98" i="15"/>
  <c r="K98" i="15"/>
  <c r="M98" i="15"/>
  <c r="O98" i="15"/>
  <c r="Q98" i="15"/>
  <c r="V98" i="15"/>
  <c r="G115" i="15"/>
  <c r="I115" i="15"/>
  <c r="K115" i="15"/>
  <c r="M115" i="15"/>
  <c r="O115" i="15"/>
  <c r="Q115" i="15"/>
  <c r="V115" i="15"/>
  <c r="G132" i="15"/>
  <c r="M132" i="15" s="1"/>
  <c r="I132" i="15"/>
  <c r="K132" i="15"/>
  <c r="O132" i="15"/>
  <c r="Q132" i="15"/>
  <c r="V132" i="15"/>
  <c r="G135" i="15"/>
  <c r="I135" i="15"/>
  <c r="K135" i="15"/>
  <c r="M135" i="15"/>
  <c r="O135" i="15"/>
  <c r="Q135" i="15"/>
  <c r="V135" i="15"/>
  <c r="G137" i="15"/>
  <c r="M137" i="15" s="1"/>
  <c r="I137" i="15"/>
  <c r="K137" i="15"/>
  <c r="O137" i="15"/>
  <c r="Q137" i="15"/>
  <c r="V137" i="15"/>
  <c r="G139" i="15"/>
  <c r="I139" i="15"/>
  <c r="K139" i="15"/>
  <c r="M139" i="15"/>
  <c r="O139" i="15"/>
  <c r="Q139" i="15"/>
  <c r="V139" i="15"/>
  <c r="G145" i="15"/>
  <c r="M145" i="15" s="1"/>
  <c r="I145" i="15"/>
  <c r="K145" i="15"/>
  <c r="O145" i="15"/>
  <c r="Q145" i="15"/>
  <c r="V145" i="15"/>
  <c r="G151" i="15"/>
  <c r="M151" i="15" s="1"/>
  <c r="I151" i="15"/>
  <c r="K151" i="15"/>
  <c r="K150" i="15" s="1"/>
  <c r="O151" i="15"/>
  <c r="O150" i="15" s="1"/>
  <c r="Q151" i="15"/>
  <c r="V151" i="15"/>
  <c r="V150" i="15" s="1"/>
  <c r="G153" i="15"/>
  <c r="I153" i="15"/>
  <c r="I150" i="15" s="1"/>
  <c r="K153" i="15"/>
  <c r="M153" i="15"/>
  <c r="O153" i="15"/>
  <c r="Q153" i="15"/>
  <c r="Q150" i="15" s="1"/>
  <c r="V153" i="15"/>
  <c r="G157" i="15"/>
  <c r="M157" i="15" s="1"/>
  <c r="I157" i="15"/>
  <c r="K157" i="15"/>
  <c r="O157" i="15"/>
  <c r="Q157" i="15"/>
  <c r="V157" i="15"/>
  <c r="G159" i="15"/>
  <c r="I159" i="15"/>
  <c r="K159" i="15"/>
  <c r="M159" i="15"/>
  <c r="O159" i="15"/>
  <c r="Q159" i="15"/>
  <c r="V159" i="15"/>
  <c r="G161" i="15"/>
  <c r="M161" i="15" s="1"/>
  <c r="I161" i="15"/>
  <c r="K161" i="15"/>
  <c r="O161" i="15"/>
  <c r="Q161" i="15"/>
  <c r="V161" i="15"/>
  <c r="G172" i="15"/>
  <c r="G171" i="15" s="1"/>
  <c r="I172" i="15"/>
  <c r="I171" i="15" s="1"/>
  <c r="K172" i="15"/>
  <c r="K171" i="15" s="1"/>
  <c r="O172" i="15"/>
  <c r="O171" i="15" s="1"/>
  <c r="Q172" i="15"/>
  <c r="Q171" i="15" s="1"/>
  <c r="V172" i="15"/>
  <c r="V171" i="15" s="1"/>
  <c r="G174" i="15"/>
  <c r="I174" i="15"/>
  <c r="K174" i="15"/>
  <c r="M174" i="15"/>
  <c r="O174" i="15"/>
  <c r="Q174" i="15"/>
  <c r="V174" i="15"/>
  <c r="G177" i="15"/>
  <c r="M177" i="15" s="1"/>
  <c r="I177" i="15"/>
  <c r="K177" i="15"/>
  <c r="O177" i="15"/>
  <c r="Q177" i="15"/>
  <c r="V177" i="15"/>
  <c r="G181" i="15"/>
  <c r="I181" i="15"/>
  <c r="K181" i="15"/>
  <c r="M181" i="15"/>
  <c r="O181" i="15"/>
  <c r="Q181" i="15"/>
  <c r="V181" i="15"/>
  <c r="G185" i="15"/>
  <c r="M185" i="15" s="1"/>
  <c r="I185" i="15"/>
  <c r="K185" i="15"/>
  <c r="O185" i="15"/>
  <c r="Q185" i="15"/>
  <c r="V185" i="15"/>
  <c r="G190" i="15"/>
  <c r="I190" i="15"/>
  <c r="K190" i="15"/>
  <c r="M190" i="15"/>
  <c r="O190" i="15"/>
  <c r="Q190" i="15"/>
  <c r="V190" i="15"/>
  <c r="G194" i="15"/>
  <c r="M194" i="15" s="1"/>
  <c r="I194" i="15"/>
  <c r="K194" i="15"/>
  <c r="O194" i="15"/>
  <c r="Q194" i="15"/>
  <c r="V194" i="15"/>
  <c r="G198" i="15"/>
  <c r="I198" i="15"/>
  <c r="K198" i="15"/>
  <c r="M198" i="15"/>
  <c r="O198" i="15"/>
  <c r="Q198" i="15"/>
  <c r="V198" i="15"/>
  <c r="AE203" i="15"/>
  <c r="AF203" i="15"/>
  <c r="G250" i="14"/>
  <c r="BA153" i="14"/>
  <c r="BA136" i="14"/>
  <c r="BA119" i="14"/>
  <c r="BA102" i="14"/>
  <c r="BA92" i="14"/>
  <c r="BA88" i="14"/>
  <c r="BA84" i="14"/>
  <c r="BA11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G16" i="14"/>
  <c r="I16" i="14"/>
  <c r="I15" i="14" s="1"/>
  <c r="K16" i="14"/>
  <c r="M16" i="14"/>
  <c r="O16" i="14"/>
  <c r="Q16" i="14"/>
  <c r="Q15" i="14" s="1"/>
  <c r="V16" i="14"/>
  <c r="G34" i="14"/>
  <c r="G15" i="14" s="1"/>
  <c r="I34" i="14"/>
  <c r="K34" i="14"/>
  <c r="K15" i="14" s="1"/>
  <c r="O34" i="14"/>
  <c r="O15" i="14" s="1"/>
  <c r="Q34" i="14"/>
  <c r="V34" i="14"/>
  <c r="V15" i="14" s="1"/>
  <c r="I49" i="14"/>
  <c r="Q49" i="14"/>
  <c r="G50" i="14"/>
  <c r="M50" i="14" s="1"/>
  <c r="M49" i="14" s="1"/>
  <c r="I50" i="14"/>
  <c r="K50" i="14"/>
  <c r="K49" i="14" s="1"/>
  <c r="O50" i="14"/>
  <c r="O49" i="14" s="1"/>
  <c r="Q50" i="14"/>
  <c r="V50" i="14"/>
  <c r="V49" i="14" s="1"/>
  <c r="I55" i="14"/>
  <c r="Q55" i="14"/>
  <c r="G56" i="14"/>
  <c r="G55" i="14" s="1"/>
  <c r="I56" i="14"/>
  <c r="K56" i="14"/>
  <c r="K55" i="14" s="1"/>
  <c r="O56" i="14"/>
  <c r="O55" i="14" s="1"/>
  <c r="Q56" i="14"/>
  <c r="V56" i="14"/>
  <c r="V55" i="14" s="1"/>
  <c r="G62" i="14"/>
  <c r="M62" i="14" s="1"/>
  <c r="I62" i="14"/>
  <c r="K62" i="14"/>
  <c r="K61" i="14" s="1"/>
  <c r="O62" i="14"/>
  <c r="O61" i="14" s="1"/>
  <c r="Q62" i="14"/>
  <c r="V62" i="14"/>
  <c r="V61" i="14" s="1"/>
  <c r="G65" i="14"/>
  <c r="I65" i="14"/>
  <c r="I61" i="14" s="1"/>
  <c r="K65" i="14"/>
  <c r="M65" i="14"/>
  <c r="O65" i="14"/>
  <c r="Q65" i="14"/>
  <c r="Q61" i="14" s="1"/>
  <c r="V65" i="14"/>
  <c r="G70" i="14"/>
  <c r="M70" i="14" s="1"/>
  <c r="I70" i="14"/>
  <c r="K70" i="14"/>
  <c r="O70" i="14"/>
  <c r="Q70" i="14"/>
  <c r="V70" i="14"/>
  <c r="G72" i="14"/>
  <c r="I72" i="14"/>
  <c r="K72" i="14"/>
  <c r="M72" i="14"/>
  <c r="O72" i="14"/>
  <c r="Q72" i="14"/>
  <c r="V72" i="14"/>
  <c r="G74" i="14"/>
  <c r="M74" i="14" s="1"/>
  <c r="I74" i="14"/>
  <c r="K74" i="14"/>
  <c r="O74" i="14"/>
  <c r="Q74" i="14"/>
  <c r="V74" i="14"/>
  <c r="G77" i="14"/>
  <c r="I77" i="14"/>
  <c r="K77" i="14"/>
  <c r="M77" i="14"/>
  <c r="O77" i="14"/>
  <c r="Q77" i="14"/>
  <c r="V77" i="14"/>
  <c r="G83" i="14"/>
  <c r="I83" i="14"/>
  <c r="I82" i="14" s="1"/>
  <c r="K83" i="14"/>
  <c r="M83" i="14"/>
  <c r="O83" i="14"/>
  <c r="Q83" i="14"/>
  <c r="Q82" i="14" s="1"/>
  <c r="V83" i="14"/>
  <c r="G87" i="14"/>
  <c r="M87" i="14" s="1"/>
  <c r="I87" i="14"/>
  <c r="K87" i="14"/>
  <c r="K82" i="14" s="1"/>
  <c r="O87" i="14"/>
  <c r="Q87" i="14"/>
  <c r="V87" i="14"/>
  <c r="V82" i="14" s="1"/>
  <c r="G91" i="14"/>
  <c r="I91" i="14"/>
  <c r="K91" i="14"/>
  <c r="M91" i="14"/>
  <c r="O91" i="14"/>
  <c r="Q91" i="14"/>
  <c r="V91" i="14"/>
  <c r="G96" i="14"/>
  <c r="G82" i="14" s="1"/>
  <c r="I96" i="14"/>
  <c r="K96" i="14"/>
  <c r="O96" i="14"/>
  <c r="O82" i="14" s="1"/>
  <c r="Q96" i="14"/>
  <c r="V96" i="14"/>
  <c r="G100" i="14"/>
  <c r="I100" i="14"/>
  <c r="K100" i="14"/>
  <c r="M100" i="14"/>
  <c r="O100" i="14"/>
  <c r="Q100" i="14"/>
  <c r="V100" i="14"/>
  <c r="G117" i="14"/>
  <c r="M117" i="14" s="1"/>
  <c r="I117" i="14"/>
  <c r="K117" i="14"/>
  <c r="O117" i="14"/>
  <c r="Q117" i="14"/>
  <c r="V117" i="14"/>
  <c r="G134" i="14"/>
  <c r="I134" i="14"/>
  <c r="K134" i="14"/>
  <c r="M134" i="14"/>
  <c r="O134" i="14"/>
  <c r="Q134" i="14"/>
  <c r="V134" i="14"/>
  <c r="G151" i="14"/>
  <c r="M151" i="14" s="1"/>
  <c r="I151" i="14"/>
  <c r="K151" i="14"/>
  <c r="O151" i="14"/>
  <c r="Q151" i="14"/>
  <c r="V151" i="14"/>
  <c r="G168" i="14"/>
  <c r="I168" i="14"/>
  <c r="K168" i="14"/>
  <c r="M168" i="14"/>
  <c r="O168" i="14"/>
  <c r="Q168" i="14"/>
  <c r="V168" i="14"/>
  <c r="G170" i="14"/>
  <c r="M170" i="14" s="1"/>
  <c r="I170" i="14"/>
  <c r="K170" i="14"/>
  <c r="O170" i="14"/>
  <c r="Q170" i="14"/>
  <c r="V170" i="14"/>
  <c r="G172" i="14"/>
  <c r="I172" i="14"/>
  <c r="K172" i="14"/>
  <c r="M172" i="14"/>
  <c r="O172" i="14"/>
  <c r="Q172" i="14"/>
  <c r="V172" i="14"/>
  <c r="G178" i="14"/>
  <c r="M178" i="14" s="1"/>
  <c r="I178" i="14"/>
  <c r="K178" i="14"/>
  <c r="O178" i="14"/>
  <c r="Q178" i="14"/>
  <c r="V178" i="14"/>
  <c r="G184" i="14"/>
  <c r="I184" i="14"/>
  <c r="K184" i="14"/>
  <c r="M184" i="14"/>
  <c r="O184" i="14"/>
  <c r="Q184" i="14"/>
  <c r="V184" i="14"/>
  <c r="G190" i="14"/>
  <c r="I190" i="14"/>
  <c r="I189" i="14" s="1"/>
  <c r="K190" i="14"/>
  <c r="M190" i="14"/>
  <c r="O190" i="14"/>
  <c r="Q190" i="14"/>
  <c r="Q189" i="14" s="1"/>
  <c r="V190" i="14"/>
  <c r="G192" i="14"/>
  <c r="G189" i="14" s="1"/>
  <c r="I192" i="14"/>
  <c r="K192" i="14"/>
  <c r="O192" i="14"/>
  <c r="O189" i="14" s="1"/>
  <c r="Q192" i="14"/>
  <c r="V192" i="14"/>
  <c r="G196" i="14"/>
  <c r="I196" i="14"/>
  <c r="K196" i="14"/>
  <c r="M196" i="14"/>
  <c r="O196" i="14"/>
  <c r="Q196" i="14"/>
  <c r="V196" i="14"/>
  <c r="G198" i="14"/>
  <c r="M198" i="14" s="1"/>
  <c r="I198" i="14"/>
  <c r="K198" i="14"/>
  <c r="K189" i="14" s="1"/>
  <c r="O198" i="14"/>
  <c r="Q198" i="14"/>
  <c r="V198" i="14"/>
  <c r="V189" i="14" s="1"/>
  <c r="G200" i="14"/>
  <c r="I200" i="14"/>
  <c r="K200" i="14"/>
  <c r="M200" i="14"/>
  <c r="O200" i="14"/>
  <c r="Q200" i="14"/>
  <c r="V200" i="14"/>
  <c r="G219" i="14"/>
  <c r="I219" i="14"/>
  <c r="I218" i="14" s="1"/>
  <c r="K219" i="14"/>
  <c r="M219" i="14"/>
  <c r="O219" i="14"/>
  <c r="Q219" i="14"/>
  <c r="Q218" i="14" s="1"/>
  <c r="V219" i="14"/>
  <c r="G221" i="14"/>
  <c r="M221" i="14" s="1"/>
  <c r="I221" i="14"/>
  <c r="K221" i="14"/>
  <c r="K218" i="14" s="1"/>
  <c r="O221" i="14"/>
  <c r="Q221" i="14"/>
  <c r="V221" i="14"/>
  <c r="V218" i="14" s="1"/>
  <c r="G224" i="14"/>
  <c r="I224" i="14"/>
  <c r="K224" i="14"/>
  <c r="M224" i="14"/>
  <c r="O224" i="14"/>
  <c r="Q224" i="14"/>
  <c r="V224" i="14"/>
  <c r="G228" i="14"/>
  <c r="G218" i="14" s="1"/>
  <c r="I228" i="14"/>
  <c r="K228" i="14"/>
  <c r="O228" i="14"/>
  <c r="O218" i="14" s="1"/>
  <c r="Q228" i="14"/>
  <c r="V228" i="14"/>
  <c r="G232" i="14"/>
  <c r="I232" i="14"/>
  <c r="K232" i="14"/>
  <c r="M232" i="14"/>
  <c r="O232" i="14"/>
  <c r="Q232" i="14"/>
  <c r="V232" i="14"/>
  <c r="G237" i="14"/>
  <c r="M237" i="14" s="1"/>
  <c r="I237" i="14"/>
  <c r="K237" i="14"/>
  <c r="O237" i="14"/>
  <c r="Q237" i="14"/>
  <c r="V237" i="14"/>
  <c r="G241" i="14"/>
  <c r="I241" i="14"/>
  <c r="K241" i="14"/>
  <c r="M241" i="14"/>
  <c r="O241" i="14"/>
  <c r="Q241" i="14"/>
  <c r="V241" i="14"/>
  <c r="G245" i="14"/>
  <c r="M245" i="14" s="1"/>
  <c r="I245" i="14"/>
  <c r="K245" i="14"/>
  <c r="O245" i="14"/>
  <c r="Q245" i="14"/>
  <c r="V245" i="14"/>
  <c r="AF250" i="14"/>
  <c r="G263" i="13"/>
  <c r="BA162" i="13"/>
  <c r="BA145" i="13"/>
  <c r="BA132" i="13"/>
  <c r="BA128" i="13"/>
  <c r="BA124" i="13"/>
  <c r="BA11" i="13"/>
  <c r="G8" i="13"/>
  <c r="O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V8" i="13" s="1"/>
  <c r="G15" i="13"/>
  <c r="I15" i="13"/>
  <c r="K15" i="13"/>
  <c r="M15" i="13"/>
  <c r="O15" i="13"/>
  <c r="Q15" i="13"/>
  <c r="V15" i="13"/>
  <c r="G19" i="13"/>
  <c r="M19" i="13" s="1"/>
  <c r="I19" i="13"/>
  <c r="I18" i="13" s="1"/>
  <c r="K19" i="13"/>
  <c r="K18" i="13" s="1"/>
  <c r="O19" i="13"/>
  <c r="O18" i="13" s="1"/>
  <c r="Q19" i="13"/>
  <c r="Q18" i="13" s="1"/>
  <c r="V19" i="13"/>
  <c r="V18" i="13" s="1"/>
  <c r="G30" i="13"/>
  <c r="M30" i="13" s="1"/>
  <c r="I30" i="13"/>
  <c r="K30" i="13"/>
  <c r="O30" i="13"/>
  <c r="Q30" i="13"/>
  <c r="V30" i="13"/>
  <c r="K59" i="13"/>
  <c r="V59" i="13"/>
  <c r="G60" i="13"/>
  <c r="G59" i="13" s="1"/>
  <c r="I60" i="13"/>
  <c r="I59" i="13" s="1"/>
  <c r="K60" i="13"/>
  <c r="M60" i="13"/>
  <c r="O60" i="13"/>
  <c r="O59" i="13" s="1"/>
  <c r="Q60" i="13"/>
  <c r="Q59" i="13" s="1"/>
  <c r="V60" i="13"/>
  <c r="G63" i="13"/>
  <c r="M63" i="13" s="1"/>
  <c r="I63" i="13"/>
  <c r="K63" i="13"/>
  <c r="O63" i="13"/>
  <c r="Q63" i="13"/>
  <c r="V63" i="13"/>
  <c r="I67" i="13"/>
  <c r="Q67" i="13"/>
  <c r="G68" i="13"/>
  <c r="G67" i="13" s="1"/>
  <c r="I68" i="13"/>
  <c r="K68" i="13"/>
  <c r="K67" i="13" s="1"/>
  <c r="M68" i="13"/>
  <c r="M67" i="13" s="1"/>
  <c r="O68" i="13"/>
  <c r="O67" i="13" s="1"/>
  <c r="Q68" i="13"/>
  <c r="V68" i="13"/>
  <c r="V67" i="13" s="1"/>
  <c r="G74" i="13"/>
  <c r="M74" i="13" s="1"/>
  <c r="M73" i="13" s="1"/>
  <c r="I74" i="13"/>
  <c r="I73" i="13" s="1"/>
  <c r="K74" i="13"/>
  <c r="K73" i="13" s="1"/>
  <c r="O74" i="13"/>
  <c r="O73" i="13" s="1"/>
  <c r="Q74" i="13"/>
  <c r="Q73" i="13" s="1"/>
  <c r="V74" i="13"/>
  <c r="V73" i="13" s="1"/>
  <c r="G77" i="13"/>
  <c r="I77" i="13"/>
  <c r="K77" i="13"/>
  <c r="M77" i="13"/>
  <c r="O77" i="13"/>
  <c r="Q77" i="13"/>
  <c r="V77" i="13"/>
  <c r="G80" i="13"/>
  <c r="I80" i="13"/>
  <c r="K80" i="13"/>
  <c r="M80" i="13"/>
  <c r="O80" i="13"/>
  <c r="Q80" i="13"/>
  <c r="V80" i="13"/>
  <c r="G85" i="13"/>
  <c r="I85" i="13"/>
  <c r="K85" i="13"/>
  <c r="M85" i="13"/>
  <c r="O85" i="13"/>
  <c r="Q85" i="13"/>
  <c r="V85" i="13"/>
  <c r="G87" i="13"/>
  <c r="M87" i="13" s="1"/>
  <c r="I87" i="13"/>
  <c r="K87" i="13"/>
  <c r="O87" i="13"/>
  <c r="Q87" i="13"/>
  <c r="V87" i="13"/>
  <c r="G89" i="13"/>
  <c r="I89" i="13"/>
  <c r="K89" i="13"/>
  <c r="M89" i="13"/>
  <c r="O89" i="13"/>
  <c r="Q89" i="13"/>
  <c r="V89" i="13"/>
  <c r="G92" i="13"/>
  <c r="I92" i="13"/>
  <c r="K92" i="13"/>
  <c r="M92" i="13"/>
  <c r="O92" i="13"/>
  <c r="Q92" i="13"/>
  <c r="V92" i="13"/>
  <c r="G95" i="13"/>
  <c r="I95" i="13"/>
  <c r="K95" i="13"/>
  <c r="M95" i="13"/>
  <c r="O95" i="13"/>
  <c r="Q95" i="13"/>
  <c r="V95" i="13"/>
  <c r="G101" i="13"/>
  <c r="I101" i="13"/>
  <c r="I100" i="13" s="1"/>
  <c r="K101" i="13"/>
  <c r="K100" i="13" s="1"/>
  <c r="M101" i="13"/>
  <c r="O101" i="13"/>
  <c r="Q101" i="13"/>
  <c r="Q100" i="13" s="1"/>
  <c r="V101" i="13"/>
  <c r="V100" i="13" s="1"/>
  <c r="G103" i="13"/>
  <c r="I103" i="13"/>
  <c r="K103" i="13"/>
  <c r="M103" i="13"/>
  <c r="O103" i="13"/>
  <c r="Q103" i="13"/>
  <c r="V103" i="13"/>
  <c r="G105" i="13"/>
  <c r="G100" i="13" s="1"/>
  <c r="I105" i="13"/>
  <c r="K105" i="13"/>
  <c r="O105" i="13"/>
  <c r="O100" i="13" s="1"/>
  <c r="Q105" i="13"/>
  <c r="V105" i="13"/>
  <c r="G108" i="13"/>
  <c r="M108" i="13" s="1"/>
  <c r="I108" i="13"/>
  <c r="K108" i="13"/>
  <c r="O108" i="13"/>
  <c r="Q108" i="13"/>
  <c r="V108" i="13"/>
  <c r="G111" i="13"/>
  <c r="I111" i="13"/>
  <c r="K111" i="13"/>
  <c r="M111" i="13"/>
  <c r="O111" i="13"/>
  <c r="Q111" i="13"/>
  <c r="V111" i="13"/>
  <c r="G114" i="13"/>
  <c r="I114" i="13"/>
  <c r="K114" i="13"/>
  <c r="M114" i="13"/>
  <c r="O114" i="13"/>
  <c r="Q114" i="13"/>
  <c r="V114" i="13"/>
  <c r="G117" i="13"/>
  <c r="M117" i="13" s="1"/>
  <c r="I117" i="13"/>
  <c r="K117" i="13"/>
  <c r="O117" i="13"/>
  <c r="Q117" i="13"/>
  <c r="V117" i="13"/>
  <c r="G123" i="13"/>
  <c r="I123" i="13"/>
  <c r="K123" i="13"/>
  <c r="K122" i="13" s="1"/>
  <c r="M123" i="13"/>
  <c r="O123" i="13"/>
  <c r="Q123" i="13"/>
  <c r="V123" i="13"/>
  <c r="V122" i="13" s="1"/>
  <c r="G127" i="13"/>
  <c r="I127" i="13"/>
  <c r="K127" i="13"/>
  <c r="M127" i="13"/>
  <c r="O127" i="13"/>
  <c r="Q127" i="13"/>
  <c r="V127" i="13"/>
  <c r="G131" i="13"/>
  <c r="G122" i="13" s="1"/>
  <c r="I131" i="13"/>
  <c r="K131" i="13"/>
  <c r="O131" i="13"/>
  <c r="O122" i="13" s="1"/>
  <c r="Q131" i="13"/>
  <c r="V131" i="13"/>
  <c r="G136" i="13"/>
  <c r="M136" i="13" s="1"/>
  <c r="I136" i="13"/>
  <c r="I122" i="13" s="1"/>
  <c r="K136" i="13"/>
  <c r="O136" i="13"/>
  <c r="Q136" i="13"/>
  <c r="Q122" i="13" s="1"/>
  <c r="V136" i="13"/>
  <c r="G140" i="13"/>
  <c r="M140" i="13" s="1"/>
  <c r="I140" i="13"/>
  <c r="K140" i="13"/>
  <c r="O140" i="13"/>
  <c r="Q140" i="13"/>
  <c r="V140" i="13"/>
  <c r="G143" i="13"/>
  <c r="I143" i="13"/>
  <c r="K143" i="13"/>
  <c r="M143" i="13"/>
  <c r="O143" i="13"/>
  <c r="Q143" i="13"/>
  <c r="V143" i="13"/>
  <c r="G160" i="13"/>
  <c r="M160" i="13" s="1"/>
  <c r="I160" i="13"/>
  <c r="K160" i="13"/>
  <c r="O160" i="13"/>
  <c r="Q160" i="13"/>
  <c r="V160" i="13"/>
  <c r="G177" i="13"/>
  <c r="M177" i="13" s="1"/>
  <c r="I177" i="13"/>
  <c r="K177" i="13"/>
  <c r="O177" i="13"/>
  <c r="Q177" i="13"/>
  <c r="V177" i="13"/>
  <c r="G180" i="13"/>
  <c r="M180" i="13" s="1"/>
  <c r="I180" i="13"/>
  <c r="K180" i="13"/>
  <c r="O180" i="13"/>
  <c r="Q180" i="13"/>
  <c r="V180" i="13"/>
  <c r="G182" i="13"/>
  <c r="I182" i="13"/>
  <c r="K182" i="13"/>
  <c r="M182" i="13"/>
  <c r="O182" i="13"/>
  <c r="Q182" i="13"/>
  <c r="V182" i="13"/>
  <c r="G184" i="13"/>
  <c r="M184" i="13" s="1"/>
  <c r="I184" i="13"/>
  <c r="K184" i="13"/>
  <c r="O184" i="13"/>
  <c r="Q184" i="13"/>
  <c r="V184" i="13"/>
  <c r="G186" i="13"/>
  <c r="I186" i="13"/>
  <c r="K186" i="13"/>
  <c r="M186" i="13"/>
  <c r="O186" i="13"/>
  <c r="Q186" i="13"/>
  <c r="V186" i="13"/>
  <c r="G192" i="13"/>
  <c r="M192" i="13" s="1"/>
  <c r="I192" i="13"/>
  <c r="K192" i="13"/>
  <c r="O192" i="13"/>
  <c r="Q192" i="13"/>
  <c r="V192" i="13"/>
  <c r="G198" i="13"/>
  <c r="I198" i="13"/>
  <c r="K198" i="13"/>
  <c r="M198" i="13"/>
  <c r="O198" i="13"/>
  <c r="Q198" i="13"/>
  <c r="V198" i="13"/>
  <c r="G203" i="13"/>
  <c r="G204" i="13"/>
  <c r="I204" i="13"/>
  <c r="I203" i="13" s="1"/>
  <c r="K204" i="13"/>
  <c r="M204" i="13"/>
  <c r="O204" i="13"/>
  <c r="Q204" i="13"/>
  <c r="Q203" i="13" s="1"/>
  <c r="V204" i="13"/>
  <c r="G206" i="13"/>
  <c r="M206" i="13" s="1"/>
  <c r="I206" i="13"/>
  <c r="K206" i="13"/>
  <c r="K203" i="13" s="1"/>
  <c r="O206" i="13"/>
  <c r="Q206" i="13"/>
  <c r="V206" i="13"/>
  <c r="V203" i="13" s="1"/>
  <c r="G211" i="13"/>
  <c r="I211" i="13"/>
  <c r="K211" i="13"/>
  <c r="M211" i="13"/>
  <c r="O211" i="13"/>
  <c r="Q211" i="13"/>
  <c r="V211" i="13"/>
  <c r="G213" i="13"/>
  <c r="M213" i="13" s="1"/>
  <c r="I213" i="13"/>
  <c r="K213" i="13"/>
  <c r="O213" i="13"/>
  <c r="O203" i="13" s="1"/>
  <c r="Q213" i="13"/>
  <c r="V213" i="13"/>
  <c r="G215" i="13"/>
  <c r="I215" i="13"/>
  <c r="K215" i="13"/>
  <c r="M215" i="13"/>
  <c r="O215" i="13"/>
  <c r="Q215" i="13"/>
  <c r="V215" i="13"/>
  <c r="G227" i="13"/>
  <c r="I227" i="13"/>
  <c r="I226" i="13" s="1"/>
  <c r="K227" i="13"/>
  <c r="M227" i="13"/>
  <c r="O227" i="13"/>
  <c r="Q227" i="13"/>
  <c r="Q226" i="13" s="1"/>
  <c r="V227" i="13"/>
  <c r="G229" i="13"/>
  <c r="G226" i="13" s="1"/>
  <c r="I229" i="13"/>
  <c r="K229" i="13"/>
  <c r="O229" i="13"/>
  <c r="O226" i="13" s="1"/>
  <c r="Q229" i="13"/>
  <c r="V229" i="13"/>
  <c r="G231" i="13"/>
  <c r="I231" i="13"/>
  <c r="K231" i="13"/>
  <c r="M231" i="13"/>
  <c r="O231" i="13"/>
  <c r="Q231" i="13"/>
  <c r="V231" i="13"/>
  <c r="G237" i="13"/>
  <c r="M237" i="13" s="1"/>
  <c r="I237" i="13"/>
  <c r="K237" i="13"/>
  <c r="K226" i="13" s="1"/>
  <c r="O237" i="13"/>
  <c r="Q237" i="13"/>
  <c r="V237" i="13"/>
  <c r="V226" i="13" s="1"/>
  <c r="G241" i="13"/>
  <c r="I241" i="13"/>
  <c r="K241" i="13"/>
  <c r="M241" i="13"/>
  <c r="O241" i="13"/>
  <c r="Q241" i="13"/>
  <c r="V241" i="13"/>
  <c r="G245" i="13"/>
  <c r="M245" i="13" s="1"/>
  <c r="I245" i="13"/>
  <c r="K245" i="13"/>
  <c r="O245" i="13"/>
  <c r="Q245" i="13"/>
  <c r="V245" i="13"/>
  <c r="G250" i="13"/>
  <c r="I250" i="13"/>
  <c r="K250" i="13"/>
  <c r="M250" i="13"/>
  <c r="O250" i="13"/>
  <c r="Q250" i="13"/>
  <c r="V250" i="13"/>
  <c r="G254" i="13"/>
  <c r="M254" i="13" s="1"/>
  <c r="I254" i="13"/>
  <c r="K254" i="13"/>
  <c r="O254" i="13"/>
  <c r="Q254" i="13"/>
  <c r="V254" i="13"/>
  <c r="G258" i="13"/>
  <c r="I258" i="13"/>
  <c r="K258" i="13"/>
  <c r="M258" i="13"/>
  <c r="O258" i="13"/>
  <c r="Q258" i="13"/>
  <c r="V258" i="13"/>
  <c r="AE263" i="13"/>
  <c r="AF263" i="13"/>
  <c r="G23" i="12"/>
  <c r="BA21" i="12"/>
  <c r="BA19" i="12"/>
  <c r="BA16" i="12"/>
  <c r="BA14" i="12"/>
  <c r="BA12" i="12"/>
  <c r="BA10" i="12"/>
  <c r="G9" i="12"/>
  <c r="I9" i="12"/>
  <c r="I8" i="12" s="1"/>
  <c r="K9" i="12"/>
  <c r="K8" i="12" s="1"/>
  <c r="M9" i="12"/>
  <c r="O9" i="12"/>
  <c r="Q9" i="12"/>
  <c r="Q8" i="12" s="1"/>
  <c r="V9" i="12"/>
  <c r="G11" i="12"/>
  <c r="M11" i="12" s="1"/>
  <c r="I11" i="12"/>
  <c r="K11" i="12"/>
  <c r="O11" i="12"/>
  <c r="Q11" i="12"/>
  <c r="V11" i="12"/>
  <c r="V8" i="12" s="1"/>
  <c r="G13" i="12"/>
  <c r="I13" i="12"/>
  <c r="K13" i="12"/>
  <c r="M13" i="12"/>
  <c r="O13" i="12"/>
  <c r="Q13" i="12"/>
  <c r="V13" i="12"/>
  <c r="G15" i="12"/>
  <c r="M15" i="12" s="1"/>
  <c r="I15" i="12"/>
  <c r="K15" i="12"/>
  <c r="O15" i="12"/>
  <c r="O8" i="12" s="1"/>
  <c r="Q15" i="12"/>
  <c r="V15" i="12"/>
  <c r="G17" i="12"/>
  <c r="I17" i="12"/>
  <c r="O17" i="12"/>
  <c r="Q17" i="12"/>
  <c r="G18" i="12"/>
  <c r="M18" i="12" s="1"/>
  <c r="M17" i="12" s="1"/>
  <c r="I18" i="12"/>
  <c r="K18" i="12"/>
  <c r="K17" i="12" s="1"/>
  <c r="O18" i="12"/>
  <c r="Q18" i="12"/>
  <c r="V18" i="12"/>
  <c r="V17" i="12" s="1"/>
  <c r="G20" i="12"/>
  <c r="I20" i="12"/>
  <c r="K20" i="12"/>
  <c r="M20" i="12"/>
  <c r="O20" i="12"/>
  <c r="Q20" i="12"/>
  <c r="V20" i="12"/>
  <c r="AE23" i="12"/>
  <c r="AF23" i="12"/>
  <c r="I20" i="1"/>
  <c r="I19" i="1"/>
  <c r="I18" i="1"/>
  <c r="I17" i="1"/>
  <c r="I16" i="1"/>
  <c r="I80" i="1"/>
  <c r="J79" i="1" s="1"/>
  <c r="F51" i="1"/>
  <c r="G51" i="1"/>
  <c r="G25" i="1" s="1"/>
  <c r="A25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I39" i="1" s="1"/>
  <c r="I51" i="1" s="1"/>
  <c r="J28" i="1"/>
  <c r="J26" i="1"/>
  <c r="G38" i="1"/>
  <c r="F38" i="1"/>
  <c r="J23" i="1"/>
  <c r="J24" i="1"/>
  <c r="J25" i="1"/>
  <c r="J27" i="1"/>
  <c r="E24" i="1"/>
  <c r="E26" i="1"/>
  <c r="J74" i="1" l="1"/>
  <c r="J72" i="1"/>
  <c r="J71" i="1"/>
  <c r="J73" i="1"/>
  <c r="J75" i="1"/>
  <c r="J70" i="1"/>
  <c r="J77" i="1"/>
  <c r="J76" i="1"/>
  <c r="J69" i="1"/>
  <c r="J78" i="1"/>
  <c r="A26" i="1"/>
  <c r="G26" i="1"/>
  <c r="G28" i="1"/>
  <c r="G23" i="1"/>
  <c r="M86" i="16"/>
  <c r="M14" i="16"/>
  <c r="M183" i="16"/>
  <c r="M180" i="16" s="1"/>
  <c r="M156" i="16"/>
  <c r="M147" i="16" s="1"/>
  <c r="G14" i="16"/>
  <c r="G86" i="16"/>
  <c r="M70" i="16"/>
  <c r="M69" i="16" s="1"/>
  <c r="G63" i="16"/>
  <c r="M59" i="16"/>
  <c r="M58" i="16" s="1"/>
  <c r="M86" i="15"/>
  <c r="M150" i="15"/>
  <c r="M14" i="15"/>
  <c r="M172" i="15"/>
  <c r="M171" i="15" s="1"/>
  <c r="G150" i="15"/>
  <c r="G14" i="15"/>
  <c r="M70" i="15"/>
  <c r="M69" i="15" s="1"/>
  <c r="G63" i="15"/>
  <c r="M59" i="15"/>
  <c r="M58" i="15" s="1"/>
  <c r="M61" i="14"/>
  <c r="AE250" i="14"/>
  <c r="M228" i="14"/>
  <c r="M218" i="14" s="1"/>
  <c r="M192" i="14"/>
  <c r="M189" i="14" s="1"/>
  <c r="M96" i="14"/>
  <c r="M82" i="14" s="1"/>
  <c r="G61" i="14"/>
  <c r="M56" i="14"/>
  <c r="M55" i="14" s="1"/>
  <c r="G49" i="14"/>
  <c r="M34" i="14"/>
  <c r="M15" i="14" s="1"/>
  <c r="M203" i="13"/>
  <c r="M59" i="13"/>
  <c r="M18" i="13"/>
  <c r="G73" i="13"/>
  <c r="G18" i="13"/>
  <c r="M229" i="13"/>
  <c r="M226" i="13" s="1"/>
  <c r="M131" i="13"/>
  <c r="M122" i="13" s="1"/>
  <c r="M105" i="13"/>
  <c r="M100" i="13" s="1"/>
  <c r="M8" i="12"/>
  <c r="G8" i="12"/>
  <c r="I21" i="1"/>
  <c r="J49" i="1"/>
  <c r="J45" i="1"/>
  <c r="J39" i="1"/>
  <c r="J51" i="1" s="1"/>
  <c r="J48" i="1"/>
  <c r="J50" i="1"/>
  <c r="J46" i="1"/>
  <c r="J40" i="1"/>
  <c r="J44" i="1"/>
  <c r="J47" i="1"/>
  <c r="J43" i="1"/>
  <c r="J41" i="1"/>
  <c r="H51" i="1"/>
  <c r="J80" i="1" l="1"/>
  <c r="A23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S6" authorId="0" shapeId="0" xr:uid="{4FFAA9F4-CCD5-45AD-881F-161F75EF949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6B23DF3-7E03-453D-8236-51F43AC92DF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S6" authorId="0" shapeId="0" xr:uid="{FDBE2AD9-67A7-4EAE-9FB0-9FC1FD47B7B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706DCDA-AA6E-415E-8079-EAB6021DB83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S6" authorId="0" shapeId="0" xr:uid="{598B72CD-802A-4B20-AD7A-D9C3F8A611D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53683DB-3D72-49B2-8ECA-79B054BC71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S6" authorId="0" shapeId="0" xr:uid="{5BF3700E-13E2-4EED-9D86-0B08AB76183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5D2ABA4-1A7A-4D0A-AC66-8C0E3257628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S6" authorId="0" shapeId="0" xr:uid="{6492A3F7-FA9D-4C58-8FA1-A0383BDE143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00176E8-1E4F-416D-9769-6636A29B6C3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<sst xmlns="http://schemas.openxmlformats.org/spreadsheetml/2006/main" count="3337" uniqueCount="601">
  <si>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</si>
  <si>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</si>
  <si>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</si>
  <si>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</si>
  <si>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</si>
  <si>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</si>
  <si>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</si>
  <si>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</si>
  <si>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</si>
  <si>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</si>
  <si>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</si>
  <si>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</si>
  <si>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</si>
  <si>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</si>
  <si>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</si>
  <si>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</si>
  <si>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</si>
  <si>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</si>
  <si>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</si>
  <si>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</si>
  <si>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</si>
  <si>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</si>
  <si>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</si>
  <si>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</si>
  <si>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</si>
  <si>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</si>
  <si>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</si>
  <si>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</si>
  <si>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</si>
  <si>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</si>
  <si>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</si>
  <si>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</si>
  <si>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</si>
  <si>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</si>
  <si>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</si>
  <si>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</si>
  <si>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</si>
  <si>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</si>
  <si>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</si>
  <si>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</si>
  <si>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</si>
  <si>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</si>
  <si>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</si>
  <si>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rozpocet-stavby.cz</t>
  </si>
  <si>
    <t>033_2023</t>
  </si>
  <si>
    <t>Stavební úpravy BD, výměna střešních oken, sídliště Juliánov, Brno - Židenice</t>
  </si>
  <si>
    <t>Statutární město Brno</t>
  </si>
  <si>
    <t>Dominikánské náměstí 196/1</t>
  </si>
  <si>
    <t>Brno-Brno-město</t>
  </si>
  <si>
    <t>60200</t>
  </si>
  <si>
    <t>44992785</t>
  </si>
  <si>
    <t>CZ44992785</t>
  </si>
  <si>
    <t>Stavba</t>
  </si>
  <si>
    <t>Ostatní a vedlejší náklady</t>
  </si>
  <si>
    <t>01</t>
  </si>
  <si>
    <t>ON, VN</t>
  </si>
  <si>
    <t>Stavební objekt</t>
  </si>
  <si>
    <t>SO 01</t>
  </si>
  <si>
    <t>BD Souběžná 1 - 11</t>
  </si>
  <si>
    <t>ASŘ</t>
  </si>
  <si>
    <t>SO 02</t>
  </si>
  <si>
    <t>BD Krásného 33 - 37</t>
  </si>
  <si>
    <t>SO 03</t>
  </si>
  <si>
    <t>BD Krásného 45 - 55</t>
  </si>
  <si>
    <t>SO 04</t>
  </si>
  <si>
    <t>BD Mazourova 1 - 5</t>
  </si>
  <si>
    <t>Celkem za stavbu</t>
  </si>
  <si>
    <t>CZK</t>
  </si>
  <si>
    <t>#POPS</t>
  </si>
  <si>
    <t>Popis stavby: 033_2023 - Stavební úpravy BD, výměna střešních oken, sídliště Juliánov, Brno - Židenice</t>
  </si>
  <si>
    <t>#POPO</t>
  </si>
  <si>
    <t>Popis objektu: 099 - Ostatní a vedlejší náklady</t>
  </si>
  <si>
    <t>#POPR</t>
  </si>
  <si>
    <t>Popis rozpočtu: 01 - ON, VN</t>
  </si>
  <si>
    <t>Popis objektu: SO 01 - BD Souběžná 1 - 11</t>
  </si>
  <si>
    <t>Popis rozpočtu: 01 - ASŘ</t>
  </si>
  <si>
    <t>Popis objektu: SO 02 - BD Krásného 33 - 37</t>
  </si>
  <si>
    <t>Popis objektu: SO 03 - BD Krásného 45 - 55</t>
  </si>
  <si>
    <t>Popis objektu: SO 04 - BD Mazourova 1 - 5</t>
  </si>
  <si>
    <t>Rekapitulace dílů</t>
  </si>
  <si>
    <t>Typ dílu</t>
  </si>
  <si>
    <t>416</t>
  </si>
  <si>
    <t>Podhledy a mezistropy montované lehké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</si>
  <si>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</si>
  <si>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</si>
  <si>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</si>
  <si>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</si>
  <si>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</si>
  <si>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</si>
  <si>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713</t>
  </si>
  <si>
    <t>Izolace tepelné</t>
  </si>
  <si>
    <t>762</t>
  </si>
  <si>
    <t>Konstrukce tesařské</t>
  </si>
  <si>
    <t>766</t>
  </si>
  <si>
    <t>Konstrukce truhlářské</t>
  </si>
  <si>
    <t>784</t>
  </si>
  <si>
    <t>Malby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</si>
  <si>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</si>
  <si>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</si>
  <si>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</si>
  <si>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</si>
  <si>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</si>
  <si>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</si>
  <si>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</si>
  <si>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</si>
  <si>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099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</si>
  <si>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</si>
  <si>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</si>
  <si>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</si>
  <si>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</si>
  <si>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</si>
  <si>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</si>
  <si>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</si>
  <si>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</si>
  <si>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</si>
  <si>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</si>
  <si>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</si>
  <si>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</si>
  <si>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</si>
  <si>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</si>
  <si>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</si>
  <si>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</si>
  <si>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</si>
  <si>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</si>
  <si>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</si>
  <si>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</si>
  <si>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</si>
  <si>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</si>
  <si>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</si>
  <si>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</si>
  <si>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</si>
  <si>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</si>
  <si>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</si>
  <si>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</si>
  <si>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</si>
  <si>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</si>
  <si>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23/ I</t>
  </si>
  <si>
    <t>Indiv</t>
  </si>
  <si>
    <t>VRN</t>
  </si>
  <si>
    <t>Běžná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</si>
  <si>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</si>
  <si>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</si>
  <si>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</si>
  <si>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</si>
  <si>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</si>
  <si>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</si>
  <si>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</si>
  <si>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</si>
  <si>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</si>
  <si>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 R</t>
  </si>
  <si>
    <t>Provozní vlivy</t>
  </si>
  <si>
    <t>POL99_1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</si>
  <si>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</si>
  <si>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005211040R</t>
  </si>
  <si>
    <t xml:space="preserve">Užívání veřejných ploch a prostranství  </t>
  </si>
  <si>
    <t>POL99_8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</si>
  <si>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</si>
  <si>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</si>
  <si>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</si>
  <si>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</si>
  <si>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SUM</t>
  </si>
  <si>
    <t>END</t>
  </si>
  <si>
    <t>Položkový soupis prací a dodávek</t>
  </si>
  <si>
    <t>416091071RT1</t>
  </si>
  <si>
    <t>Příplatky k podhledům sádrokartonovým za opláštění střešního okna včetně dodávky materiálu</t>
  </si>
  <si>
    <t>kus</t>
  </si>
  <si>
    <t>801-1</t>
  </si>
  <si>
    <t>Práce</t>
  </si>
  <si>
    <t>POL1_</t>
  </si>
  <si>
    <t>Napojení SDK podhledu na střešní okno.</t>
  </si>
  <si>
    <t>Položka obsahuje přetmelení spár, osazení rohových lišt, včetně jejich přetmelení a vložení siťoviny a následné přestěrkování plochy ostění.</t>
  </si>
  <si>
    <t xml:space="preserve">dle popisu stávajícího stavu a tabulky výměny oken : </t>
  </si>
  <si>
    <t>VV</t>
  </si>
  <si>
    <t>780/1398 : 126</t>
  </si>
  <si>
    <t>780/1178 : 10</t>
  </si>
  <si>
    <t>416091071xxx</t>
  </si>
  <si>
    <t>Příplatky k podhledům sádrokartonovým Příplatek za doplnění a zapravení podhledu kolem ostění oken, včetně dodávky materiálu</t>
  </si>
  <si>
    <t>Vlastní</t>
  </si>
  <si>
    <t>včetně nosné konstrukce</t>
  </si>
  <si>
    <t>podhled - menší rozměr nového okna než je stávající : 136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</si>
  <si>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</si>
  <si>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</si>
  <si>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m2</t>
  </si>
  <si>
    <t xml:space="preserve">dotčené místnosti : </t>
  </si>
  <si>
    <t>6.NP : 16,35*8</t>
  </si>
  <si>
    <t>7,66*7</t>
  </si>
  <si>
    <t>22,54*5</t>
  </si>
  <si>
    <t>39,46*2</t>
  </si>
  <si>
    <t>7.NP : 5,25*4</t>
  </si>
  <si>
    <t>7*6</t>
  </si>
  <si>
    <t>10,9*10</t>
  </si>
  <si>
    <t>34,2*6</t>
  </si>
  <si>
    <t>22*3</t>
  </si>
  <si>
    <t>952902110R00</t>
  </si>
  <si>
    <t>Čištění budov zametáním v místnostech, chodbách, na schodišti a na půdě</t>
  </si>
  <si>
    <t>801-4</t>
  </si>
  <si>
    <t xml:space="preserve">průchozí místnosti a spol. prostory : </t>
  </si>
  <si>
    <t>S1 byt č.15 : 6,7+11,7</t>
  </si>
  <si>
    <t>byt č.16 : 3,53</t>
  </si>
  <si>
    <t>byt č.17 : 4,15</t>
  </si>
  <si>
    <t>S3 byt č.15 : 6,7+11,7</t>
  </si>
  <si>
    <t>S5 byt č.15 : 11</t>
  </si>
  <si>
    <t>byt č.16 : 6,7+11,7</t>
  </si>
  <si>
    <t>byt č.17 : 3,53</t>
  </si>
  <si>
    <t>S7 byt č.14 : 11</t>
  </si>
  <si>
    <t>S9 byt č.15 : 6,7+11,7</t>
  </si>
  <si>
    <t>S11 byt č.13 : 11</t>
  </si>
  <si>
    <t>byt č.14 : 6,7+11,7</t>
  </si>
  <si>
    <t>byt č.15 : 3,53</t>
  </si>
  <si>
    <t>byt č.16 : 4,15</t>
  </si>
  <si>
    <t xml:space="preserve">schodiště : </t>
  </si>
  <si>
    <t>S1 : 13,75*7</t>
  </si>
  <si>
    <t>S3 : 13,75*7</t>
  </si>
  <si>
    <t>S5 : 13,75*7</t>
  </si>
  <si>
    <t>S7 : 13,75*7</t>
  </si>
  <si>
    <t>S9 : 13,75*7</t>
  </si>
  <si>
    <t>S11 : 13,75*7</t>
  </si>
  <si>
    <t>chodba 1.NP (odhad) : 30</t>
  </si>
  <si>
    <t>963016997R00</t>
  </si>
  <si>
    <t>Demontáž sádrokartonových a sádrovláknitých podhledů příplatek za demontáž vrstvy minerální izolace, -, tl. 160 mm</t>
  </si>
  <si>
    <t>801-3</t>
  </si>
  <si>
    <t>ostění oken : (0,9+1,2)*2*0,25*10</t>
  </si>
  <si>
    <t>(0,9+1,4)*2*0,25*126</t>
  </si>
  <si>
    <t>767137803R00</t>
  </si>
  <si>
    <t>Demontáž stěn a příček z plechu příček sádrokartonových  desek do suti</t>
  </si>
  <si>
    <t>800-767</t>
  </si>
  <si>
    <t xml:space="preserve">ostění oken : </t>
  </si>
  <si>
    <t>parapet a nadpraží : (0,09+0,3+0,03)*2*0,9*136</t>
  </si>
  <si>
    <t>boky - u krokví (area dle řezu) : 0,2*2*136</t>
  </si>
  <si>
    <t>999281111R00</t>
  </si>
  <si>
    <t xml:space="preserve">Přesun hmot pro opravy a údržbu objektů pro opravy a údržbu dosavadních objektů včetně vnějších plášťů  výšky do 25 m,  </t>
  </si>
  <si>
    <t>t</t>
  </si>
  <si>
    <t>Přesun hmot</t>
  </si>
  <si>
    <t>POL7_</t>
  </si>
  <si>
    <t>oborů 801, 803, 811 a 812</t>
  </si>
  <si>
    <t>SPI</t>
  </si>
  <si>
    <t xml:space="preserve">Hmotnosti z položek s pořadovými čísly: : </t>
  </si>
  <si>
    <t xml:space="preserve">1,2,3, : </t>
  </si>
  <si>
    <t>Součet: : 4,56973</t>
  </si>
  <si>
    <t>713111130RT1</t>
  </si>
  <si>
    <t xml:space="preserve">Montáž tepelné izolace stropů vložené mezi krokve,  </t>
  </si>
  <si>
    <t>800-713</t>
  </si>
  <si>
    <t>doplnění podhledu - menší rozměr nového okna než je stávající : (0,9+1,2)*2*0,25*10</t>
  </si>
  <si>
    <t>713111221R00</t>
  </si>
  <si>
    <t>Montáž tepelné izolace stropů parotěsná zábrana zavěšených podhledů s přelepením spojů, bez dodávky fólie</t>
  </si>
  <si>
    <t>montáž parotěsné fólie : (1+1,6)*2*0,4*126</t>
  </si>
  <si>
    <t>(1+1,4)*2*0,4*10</t>
  </si>
  <si>
    <t>713131130R00</t>
  </si>
  <si>
    <t>Montáž tepelné izolace stěn vložením do nosné rámové konstrukce</t>
  </si>
  <si>
    <t>Včetně pomocného lešení o výšce podlahy do 1900 mm a pro zatížení do 1,5 kPa.</t>
  </si>
  <si>
    <t>doplnění ostění na krokve : 1,4*0,2*2*126</t>
  </si>
  <si>
    <t>1,18*0,2*2*10</t>
  </si>
  <si>
    <t>28323406R</t>
  </si>
  <si>
    <t>fólie konstrukční napojení střešního okna; parotěsná; PE; š. okna 780 mm; h okna 1 180 mm</t>
  </si>
  <si>
    <t>SPCM</t>
  </si>
  <si>
    <t>Specifikace</t>
  </si>
  <si>
    <t>POL3_</t>
  </si>
  <si>
    <t>10</t>
  </si>
  <si>
    <t>28323407R</t>
  </si>
  <si>
    <t>fólie konstrukční napojení střešního okna; parotěsná; PE; š. okna 780 mm; h okna 1 400 mm</t>
  </si>
  <si>
    <t>126</t>
  </si>
  <si>
    <t>63151370.AR</t>
  </si>
  <si>
    <t>Výrobek izolační pro budovy z minerální vlny (MW) tvar: deska; tloušťka d = 40,0 mm; OH = 30 kg/m3; lambda = 0,037 W/(m.K); RtF: A1</t>
  </si>
  <si>
    <t>Odkaz na mn. položky pořadí 10 : 75,28000</t>
  </si>
  <si>
    <t>Koeficient prořez: 0,03</t>
  </si>
  <si>
    <t>63151377.AR</t>
  </si>
  <si>
    <t>Výrobek izolační pro budovy z minerální vlny (MW) tvar: deska; tloušťka d = 160,0 mm; OH = 30 kg/m3; lambda = 0,037 W/(m.K); RtF: A1</t>
  </si>
  <si>
    <t>Odkaz na mn. položky pořadí 8 : 155,40000</t>
  </si>
  <si>
    <t>998713103R00</t>
  </si>
  <si>
    <t>Přesun hmot pro izolace tepelné v objektech výšky do 24 m</t>
  </si>
  <si>
    <t>50 m vodorovně</t>
  </si>
  <si>
    <t xml:space="preserve">8,9,10,11,12,13,14, : </t>
  </si>
  <si>
    <t>Součet: : 1,05971</t>
  </si>
  <si>
    <t>762332931RV1</t>
  </si>
  <si>
    <t>Vázané konstrukce krovů doplnění části střešní vazby z hranolků, hranolů včetně dodávky řeziva  průřezové plochy do 120 cm2, bez dodávky řeziva</t>
  </si>
  <si>
    <t>m</t>
  </si>
  <si>
    <t>800-762</t>
  </si>
  <si>
    <t>doplnění krokví - změna šířky oken : 4*136</t>
  </si>
  <si>
    <t>762342911RV1</t>
  </si>
  <si>
    <t>Bednění a laťování střech zalaťování otvorů latěmi 30/50 mm včetně dodávky  rozteč do 22 cm, plocha otvoru do 1 m2, bez dodávky řeziva</t>
  </si>
  <si>
    <t>doplnění laťování okolo okna : 1</t>
  </si>
  <si>
    <t>762395000R00</t>
  </si>
  <si>
    <t>Spojovací a ochranné prostředky svory, prkna, hřebíky, pásová ocel, vruty, impregnace</t>
  </si>
  <si>
    <t>m3</t>
  </si>
  <si>
    <t>Odkaz na mn. položky pořadí 20 : 4,78720</t>
  </si>
  <si>
    <t>Odkaz na mn. položky pořadí 21 : 1,43616</t>
  </si>
  <si>
    <t>762911111R00</t>
  </si>
  <si>
    <t xml:space="preserve">Impregnace řeziva máčením, ochrana proti dřevokazným houbám, plísním a dřevokaznému hmyzu </t>
  </si>
  <si>
    <t>doplnění krokví - změna šířky oken : (0,16+0,05)*2*4*136</t>
  </si>
  <si>
    <t>střešní lať : (0,06+0,04)*2*4*136</t>
  </si>
  <si>
    <t>60515247R</t>
  </si>
  <si>
    <t>Hranol dřevina: SM</t>
  </si>
  <si>
    <t>doplnění krokví - změna šířky oken : 4*0,16*0,05*136</t>
  </si>
  <si>
    <t>Koeficient řezání a prořez: 0,1</t>
  </si>
  <si>
    <t>60517111R</t>
  </si>
  <si>
    <t>Lať dřevina: jehličnatá; tl. = 40 mm; šířka = 60 mm</t>
  </si>
  <si>
    <t>doplnění laťování okolo okna : 0,06*0,04*4*136</t>
  </si>
  <si>
    <t>998762103R00</t>
  </si>
  <si>
    <t>Přesun hmot pro konstrukce tesařské v objektech výšky do 24 m</t>
  </si>
  <si>
    <t xml:space="preserve">16,17,18,19,20,21, : </t>
  </si>
  <si>
    <t>Součet: : 3,62786</t>
  </si>
  <si>
    <t>766624042R00</t>
  </si>
  <si>
    <t>Montáž střešních oken rozměru 78/98 - 118 cm</t>
  </si>
  <si>
    <t>800-766</t>
  </si>
  <si>
    <t xml:space="preserve"> Položka obsahuje: demontáž krytiny, úpravu podstřešní fólie, montáž okna, doložení krytiny včetně rozměrové úpravy, montáž lemování.</t>
  </si>
  <si>
    <t>766624043R00</t>
  </si>
  <si>
    <t>Montáž střešních oken rozměru 78/140 - 160 cm</t>
  </si>
  <si>
    <t>766624047R00</t>
  </si>
  <si>
    <t>Montáž střešních oken zateplovací sady</t>
  </si>
  <si>
    <t>Položka obsahuje montáž zateplovací sady (tepelně izolační rám, manžeta z hydroizolační fólie, samonosný drenážní žlábek z galvanizolavé oceli) střešních oken</t>
  </si>
  <si>
    <t>764361811xxx</t>
  </si>
  <si>
    <t>Demontáž střešního okna ve vlnité krytině, do 45°, včetně lemování</t>
  </si>
  <si>
    <t>900/1398 : 126</t>
  </si>
  <si>
    <t>900/1178 : 10</t>
  </si>
  <si>
    <t>59660508.BR</t>
  </si>
  <si>
    <t>taška základní; pálená hlína; drážková, profilová; vodní drážka přerušovaná; l = 405,0 mm; š = 245 mm; spotřeba 14,5 kus/m2; povrch. úprava engoba</t>
  </si>
  <si>
    <t>doplnění tašek - boky (změna šířky okna) : 4*2*68</t>
  </si>
  <si>
    <t>61140220xxx</t>
  </si>
  <si>
    <t>Okno střešní 780 x 1400 mm, kyvné, bezúdržbové</t>
  </si>
  <si>
    <t>Druh okna : kyvné střešní okno</t>
  </si>
  <si>
    <t>Materiálové provedení rámu a křídla : dřevěné jádro s bezúdržbovou polyuretanovou vrstvou v barvě bílé,</t>
  </si>
  <si>
    <t>barevně a tvarově stálé, odolné proti škůdcům. Finální bílý lak UV stabilizovaný.</t>
  </si>
  <si>
    <t>Ovládání : ruční, pomocí zabudované spodní kliky</t>
  </si>
  <si>
    <t>Součinitel prostupu tepla celým oknem : Uw=1,1 W/m2.K nebo lepší</t>
  </si>
  <si>
    <t>Součinitel prostupu tepla zasklením : Ug=0,6 W/m2.K nebo lepší</t>
  </si>
  <si>
    <t>Minimální útlum hluku : Rw=32dB</t>
  </si>
  <si>
    <t>Třída průvzdušnosti : 4</t>
  </si>
  <si>
    <t>Zasklení : izolační trojsklo, meziskelní plyn argon, komora 2x15mm</t>
  </si>
  <si>
    <t>Maximální celková propustnost solární energie zasklením : g = 0,50</t>
  </si>
  <si>
    <t>Minimální propustnost světla zasklením : TV = 0,68</t>
  </si>
  <si>
    <t>Doplňkové vlastnosti : integrovaná ventilace pomocí větrací klapky, kombinace speciálních izolačních</t>
  </si>
  <si>
    <t>materiálů a těsnění</t>
  </si>
  <si>
    <t>Materiál vnějšího oplechování okna : hliník</t>
  </si>
  <si>
    <t>61140221xxx</t>
  </si>
  <si>
    <t>Okno střešní 780 x 1180 mm, kyvné, bezúdržbové</t>
  </si>
  <si>
    <t>61140264R</t>
  </si>
  <si>
    <t>lemování pro střešní okno kombi; pro dvojici; rozteč 140 mm; lakovaný hliník; střešní krytina profilová; max. výška profilu 120 mm; š. okna 780 mm; h okna 1 400 mm</t>
  </si>
  <si>
    <t>dvojité : 34</t>
  </si>
  <si>
    <t>trojité : 17</t>
  </si>
  <si>
    <t>61140283.AR</t>
  </si>
  <si>
    <t>lemování pro střešní okno lakovaný hliník; střešní krytina profilová; max. výška profilu 120 mm; š. okna 780 mm; h okna 1 180 mm; sklon střechy 15 až 90 °; manžeta šedá</t>
  </si>
  <si>
    <t>61140284.AR</t>
  </si>
  <si>
    <t>lemování pro střešní okno lakovaný hliník; střešní krytina profilová; max. výška profilu 120 mm; š. okna 780 mm; h okna 1 400 mm; sklon střechy 15 až 90 °; manžeta šedá</t>
  </si>
  <si>
    <t>7</t>
  </si>
  <si>
    <t>61140329.AR</t>
  </si>
  <si>
    <t>lemování pro střešní okno kombi; díl; rozteč 140 mm; lakovaný hliník; střešní krytina profilová; max. výška profilu 120 mm; š. okna 780 mm; h okna 1 400 mm</t>
  </si>
  <si>
    <t>611405905R</t>
  </si>
  <si>
    <t>sada zateplovací obsahuje izolační rám, hydroizolační fólie, drenážní žlábek; š. okna 780 mm; h okna 1 180 mm; materiál PE pěnový rám, PP fólie, ocelový žlábek</t>
  </si>
  <si>
    <t>Zateplovací sada se skládá ze tří částí:</t>
  </si>
  <si>
    <t>• Izolační rám s ocelovým rámečkem a montážními úhelníky pro snadnou instalaci</t>
  </si>
  <si>
    <t>• Samonosný drenážní žlábek</t>
  </si>
  <si>
    <t>611405906R</t>
  </si>
  <si>
    <t>sada zateplovací obsahuje izolační rám, hydroizolační fólie, drenážní žlábek; š. okna 780 mm; h okna 1 400 mm; materiál PE pěnový rám, PP fólie, ocelový žlábek</t>
  </si>
  <si>
    <t>998766103R00</t>
  </si>
  <si>
    <t>Přesun hmot pro konstrukce truhlářské v objektech výšky do 24 m</t>
  </si>
  <si>
    <t xml:space="preserve">23,24,25,27,28,29,30,31,32,33,34,35, : </t>
  </si>
  <si>
    <t>Součet: : 10,48403</t>
  </si>
  <si>
    <t>784191201R00</t>
  </si>
  <si>
    <t>Příprava povrchu Penetrace (napouštění) podkladu disperzní, jednonásobná</t>
  </si>
  <si>
    <t>800-784</t>
  </si>
  <si>
    <t>Odkaz na mn. položky pořadí 38 : 740,28760</t>
  </si>
  <si>
    <t>784195212R00</t>
  </si>
  <si>
    <t>Malby z malířských směsí otěruvzdorných,  , bělost 82 %, dvojnásobné</t>
  </si>
  <si>
    <t xml:space="preserve">podhled a stěna s oknem : </t>
  </si>
  <si>
    <t>6.NP : (0,85+2,1)*3,38*14</t>
  </si>
  <si>
    <t>(2,5+1,5)*3,38*10</t>
  </si>
  <si>
    <t>7.NP : (2+1,13)*3,38*44</t>
  </si>
  <si>
    <t>784011111R00</t>
  </si>
  <si>
    <t xml:space="preserve">Ostatní práce oprášení/ometení podkladu,  ,   </t>
  </si>
  <si>
    <t>784011221RT2</t>
  </si>
  <si>
    <t>Ostatní práce zakrytí předmětů,  , včetně dodávky fólie tl. 0,04 mm</t>
  </si>
  <si>
    <t>dotčené místnosti (odhad) : 500</t>
  </si>
  <si>
    <t>784011222RT2</t>
  </si>
  <si>
    <t>Ostatní práce zakrytí podlah,  , včetně papírové lepenky</t>
  </si>
  <si>
    <t>979990110R00</t>
  </si>
  <si>
    <t>Poplatek za skládku za uložení suti - sádrokartonové desky, skupina odpadu 170802</t>
  </si>
  <si>
    <t>Odkaz na dem. hmot. položky pořadí 6 : 1,88659</t>
  </si>
  <si>
    <t>979990144R00</t>
  </si>
  <si>
    <t>Poplatek za skládku za uložení suti - minerální vata, skupina odpadu 170604</t>
  </si>
  <si>
    <t>Odkaz na dem. hmot. položky pořadí 5 : 0,82362</t>
  </si>
  <si>
    <t>979990162R00</t>
  </si>
  <si>
    <t>Poplatek za skládku za uložení suti - dřevo+sklo, skupina odpadu 170904</t>
  </si>
  <si>
    <t xml:space="preserve">Demontážní hmotnosti z položek s pořadovými čísly: : </t>
  </si>
  <si>
    <t xml:space="preserve">5,6,23, : </t>
  </si>
  <si>
    <t>Součet: : 13,59021</t>
  </si>
  <si>
    <t>Odkaz na mn. položky pořadí 42 : 1,88659*-1</t>
  </si>
  <si>
    <t>Odkaz na mn. položky pořadí 43 : 0,82362*-1</t>
  </si>
  <si>
    <t>979011211R00</t>
  </si>
  <si>
    <t>Svislá doprava suti a vybouraných hmot nošením za prvé podlaží nad základním podlažím</t>
  </si>
  <si>
    <t>Přesun suti</t>
  </si>
  <si>
    <t>POL8_</t>
  </si>
  <si>
    <t xml:space="preserve">5,6,26, : </t>
  </si>
  <si>
    <t>979011219R00</t>
  </si>
  <si>
    <t>Svislá doprava suti a vybouraných hmot nošením příplatek zakaždé další podlaží nad prvním základním podlažím</t>
  </si>
  <si>
    <t>Součet: : 81,54127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</si>
  <si>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</si>
  <si>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</si>
  <si>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</si>
  <si>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</si>
  <si>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</si>
  <si>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67,95106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</si>
  <si>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</si>
  <si>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</si>
  <si>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</si>
  <si>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</si>
  <si>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Nařezání izolace na potřebný rouzměr. Vložení izolace do stěny bez dodávky tepelné izolace.</t>
  </si>
  <si>
    <t>• Plisovaná manžeta</t>
  </si>
  <si>
    <t>780/1398 : 30</t>
  </si>
  <si>
    <t>550/778 : 8</t>
  </si>
  <si>
    <t>6.NP : 14,77*2</t>
  </si>
  <si>
    <t>9,7*2</t>
  </si>
  <si>
    <t>13,41*2</t>
  </si>
  <si>
    <t>5,05*2</t>
  </si>
  <si>
    <t>25,5*2</t>
  </si>
  <si>
    <t>20</t>
  </si>
  <si>
    <t>34,7</t>
  </si>
  <si>
    <t>17,8</t>
  </si>
  <si>
    <t>13,28</t>
  </si>
  <si>
    <t>7.NP : 3,85*2</t>
  </si>
  <si>
    <t>13,61</t>
  </si>
  <si>
    <t>24,54</t>
  </si>
  <si>
    <t>26,88</t>
  </si>
  <si>
    <t>4,36*2</t>
  </si>
  <si>
    <t>13,76</t>
  </si>
  <si>
    <t>23,95</t>
  </si>
  <si>
    <t>k33 byt č.15 : 10,33</t>
  </si>
  <si>
    <t>byt č.16 : 6,26</t>
  </si>
  <si>
    <t>k35 byt č.15 : 7,15</t>
  </si>
  <si>
    <t>byt č.17 : 3,15</t>
  </si>
  <si>
    <t>k37 byt č.15 : 10,33</t>
  </si>
  <si>
    <t>byt č.16 : 7,15</t>
  </si>
  <si>
    <t>byt č.17 : 6,26</t>
  </si>
  <si>
    <t>byt č.18 : 3,15</t>
  </si>
  <si>
    <t>K33 : 13,75*7</t>
  </si>
  <si>
    <t>K35 : 13,75*7</t>
  </si>
  <si>
    <t>K37 : 13,75*7</t>
  </si>
  <si>
    <t>parapet a nadpraží : (0,09+0,3)*2*0,8*30</t>
  </si>
  <si>
    <t>(0,09+0,3)*2*0,55*8</t>
  </si>
  <si>
    <t>boky - u krokví (area dle řezu) : 0,2*2*38</t>
  </si>
  <si>
    <t xml:space="preserve">1,2, : </t>
  </si>
  <si>
    <t>Součet: : 0,64751</t>
  </si>
  <si>
    <t>montáž parotěsné fólie : (1+1,6)*2*0,4*30</t>
  </si>
  <si>
    <t>(0,8+1)*2*0,4*8</t>
  </si>
  <si>
    <t>doplnění ostění na krokve : 1,4*0,2*2*30</t>
  </si>
  <si>
    <t>0,78*0,2*2*8</t>
  </si>
  <si>
    <t>28323401R</t>
  </si>
  <si>
    <t>fólie konstrukční napojení střešního okna; parotěsná; PE; š. okna 550 mm; h okna 780 mm</t>
  </si>
  <si>
    <t>8</t>
  </si>
  <si>
    <t>30</t>
  </si>
  <si>
    <t>Odkaz na mn. položky pořadí 7 : 19,29600</t>
  </si>
  <si>
    <t xml:space="preserve">6,7,8,9,10, : </t>
  </si>
  <si>
    <t>Součet: : 0,06715</t>
  </si>
  <si>
    <t>766624041R00</t>
  </si>
  <si>
    <t>Montáž střešních oken rozměru 55/78 cm</t>
  </si>
  <si>
    <t>61140220axx</t>
  </si>
  <si>
    <t>Okno střešní 780 x 1400 mm, kyvné, bezúdržbové , horní madlo</t>
  </si>
  <si>
    <t>Ovládání : ruční, pomocí horního madla</t>
  </si>
  <si>
    <t>SO/3b : 10</t>
  </si>
  <si>
    <t>Okno střešní 780 x 1400 mm, kyvné, bezúdržbové , spodní klika</t>
  </si>
  <si>
    <t>SO/3a : 20</t>
  </si>
  <si>
    <t>61140221axx</t>
  </si>
  <si>
    <t>Okno střešní 550 x 778 mm, kyvné, bezúdržbové, horní madlo</t>
  </si>
  <si>
    <t>SO/4b : 4</t>
  </si>
  <si>
    <t>Okno střešní 550 x 778 mm, kyvné, bezúdržbové, spodní klika</t>
  </si>
  <si>
    <t>SO/4a : 4</t>
  </si>
  <si>
    <t>15</t>
  </si>
  <si>
    <t>61140280.AR</t>
  </si>
  <si>
    <t>lemování pro střešní okno lakovaný hliník; střešní krytina profilová; max. výška profilu 120 mm; š. okna 550 mm; h okna 780 mm; sklon střechy 15 až 90 °; manžeta šedá</t>
  </si>
  <si>
    <t>611405900R</t>
  </si>
  <si>
    <t>sada zateplovací obsahuje izolační rám, hydroizolační fólie, drenážní žlábek; š. okna 550 mm; h okna 780 mm; materiál PE pěnový rám, PP fólie, ocelový žlábek</t>
  </si>
  <si>
    <t xml:space="preserve">12,13,14,16,17,18,19,20,21,22,23, : </t>
  </si>
  <si>
    <t>Součet: : 2,42248</t>
  </si>
  <si>
    <t>Odkaz na mn. položky pořadí 26 : 245,46300</t>
  </si>
  <si>
    <t>6.NP : (1,38+1,62)*3,4*14</t>
  </si>
  <si>
    <t>7.NP : (1,78+1,28)*(4,55+6+5,25+1,6+1,6+4,55+6+2+2)</t>
  </si>
  <si>
    <t>dotčené místnosti (odhad) : 200</t>
  </si>
  <si>
    <t>Odkaz na dem. hmot. položky pořadí 4 : 0,44822</t>
  </si>
  <si>
    <t>suť celkem : 3,48822</t>
  </si>
  <si>
    <t>Odkaz na mn. položky pořadí 30 : 0,44822*-1</t>
  </si>
  <si>
    <t xml:space="preserve">4,15, : </t>
  </si>
  <si>
    <t>Součet: : 3,48822</t>
  </si>
  <si>
    <t>Součet: : 20,92934</t>
  </si>
  <si>
    <t>Součet: : 17,44112</t>
  </si>
  <si>
    <t>780/1178 : 89</t>
  </si>
  <si>
    <t>6.NP : 6,35*4</t>
  </si>
  <si>
    <t>23,71*4</t>
  </si>
  <si>
    <t>14,51*3</t>
  </si>
  <si>
    <t>15,08*10</t>
  </si>
  <si>
    <t>19,23*3</t>
  </si>
  <si>
    <t>7.NP : 6,27*4</t>
  </si>
  <si>
    <t>25,66*7</t>
  </si>
  <si>
    <t>13,26*5</t>
  </si>
  <si>
    <t>K45 byt č.14 : 7,52</t>
  </si>
  <si>
    <t>byt č.17 : 3,8</t>
  </si>
  <si>
    <t>K47 byt č.14 : 7,52</t>
  </si>
  <si>
    <t>byt č.15 : 2+8</t>
  </si>
  <si>
    <t>byt č.16 : 7,52+13,85</t>
  </si>
  <si>
    <t>byt č.18 : 22</t>
  </si>
  <si>
    <t>K49 byt č.15 : 7,52</t>
  </si>
  <si>
    <t>byt č.16 : 2+8</t>
  </si>
  <si>
    <t>byt č.20 : 7,52</t>
  </si>
  <si>
    <t>byt č.18 : 3,8</t>
  </si>
  <si>
    <t>byt č.19 : 22</t>
  </si>
  <si>
    <t xml:space="preserve">K51 : </t>
  </si>
  <si>
    <t>K53 byt č.14 : 7,52</t>
  </si>
  <si>
    <t xml:space="preserve">K55 byt : </t>
  </si>
  <si>
    <t>K45 : 13,75*7</t>
  </si>
  <si>
    <t>K47 : 13,75*7</t>
  </si>
  <si>
    <t>K49 : 13,75*7</t>
  </si>
  <si>
    <t>K51 : 13,75*7</t>
  </si>
  <si>
    <t>K53 : 13,75*7</t>
  </si>
  <si>
    <t>K55 : 13,75*7</t>
  </si>
  <si>
    <t>parapet a nadpraží : (0,09+0,3)*2*0,8*89</t>
  </si>
  <si>
    <t>boky - u krokví (area dle řezu) : 0,2*2*89</t>
  </si>
  <si>
    <t>Součet: : 1,51025</t>
  </si>
  <si>
    <t>montáž parotěsné fólie : (1+1,4)*2*0,4*89</t>
  </si>
  <si>
    <t>doplnění ostění na krokve : 1,2*0,2*2*89</t>
  </si>
  <si>
    <t>89</t>
  </si>
  <si>
    <t>Odkaz na mn. položky pořadí 7 : 42,72000</t>
  </si>
  <si>
    <t xml:space="preserve">6,7,8,9, : </t>
  </si>
  <si>
    <t>Součet: : 0,15416</t>
  </si>
  <si>
    <t>Okno střešní 780 x 1180 mm, horní madlo, kyvné, bezúdržbové</t>
  </si>
  <si>
    <t>SO/5b : 49</t>
  </si>
  <si>
    <t>Okno střešní 780 x 1180 mm, spodní klika, kyvné, bezúdržbové</t>
  </si>
  <si>
    <t>SO/5a : 40</t>
  </si>
  <si>
    <t>61140263R</t>
  </si>
  <si>
    <t>lemování pro střešní okno kombi; pro dvojici; rozteč 140 mm; lakovaný hliník; střešní krytina profilová; max. výška profilu 120 mm; š. okna 780 mm; h okna 1 180 mm</t>
  </si>
  <si>
    <t>trojité : 4</t>
  </si>
  <si>
    <t>9</t>
  </si>
  <si>
    <t>61140328.AR</t>
  </si>
  <si>
    <t>lemování pro střešní okno kombi; díl; rozteč 140 mm; lakovaný hliník; střešní krytina profilová; max. výška profilu 120 mm; š. okna 780 mm; h okna 1 180 mm</t>
  </si>
  <si>
    <t xml:space="preserve">11,12,14,15,16,17,18,19, : </t>
  </si>
  <si>
    <t>Součet: : 5,15810</t>
  </si>
  <si>
    <t>Odkaz na mn. položky pořadí 22 : 506,94000</t>
  </si>
  <si>
    <t>6.NP : (1+2,05)*3,4*24</t>
  </si>
  <si>
    <t>7.NP : 3,3*3,4*23</t>
  </si>
  <si>
    <t>Odkaz na dem. hmot. položky pořadí 4 : 1,09363</t>
  </si>
  <si>
    <t>suť celkem : 8,21363</t>
  </si>
  <si>
    <t>Odkaz na mn. položky pořadí 26 : 1,09363*-1</t>
  </si>
  <si>
    <t xml:space="preserve">4,13, : </t>
  </si>
  <si>
    <t>Součet: : 8,21363</t>
  </si>
  <si>
    <t>Součet: : 49,28179</t>
  </si>
  <si>
    <t>Součet: : 41,06816</t>
  </si>
  <si>
    <t>780/1398 : 73</t>
  </si>
  <si>
    <t>6.NP : 21,82</t>
  </si>
  <si>
    <t>12,3*6</t>
  </si>
  <si>
    <t>18,6*3</t>
  </si>
  <si>
    <t>17,2*2</t>
  </si>
  <si>
    <t>20,5*4</t>
  </si>
  <si>
    <t>12,12*3</t>
  </si>
  <si>
    <t>18,36*2</t>
  </si>
  <si>
    <t>24,27</t>
  </si>
  <si>
    <t>7.NP : 33</t>
  </si>
  <si>
    <t>6,87*4</t>
  </si>
  <si>
    <t>18,33*3</t>
  </si>
  <si>
    <t>10,38</t>
  </si>
  <si>
    <t>8,27</t>
  </si>
  <si>
    <t>27,83</t>
  </si>
  <si>
    <t>6,1</t>
  </si>
  <si>
    <t>17,12</t>
  </si>
  <si>
    <t>10,06*2</t>
  </si>
  <si>
    <t>14,57*2</t>
  </si>
  <si>
    <t>14,26</t>
  </si>
  <si>
    <t>5,9</t>
  </si>
  <si>
    <t>M1 byt č.15 : 8,95</t>
  </si>
  <si>
    <t>byt č.16 : 2,6</t>
  </si>
  <si>
    <t>byt č.17 : 8,1</t>
  </si>
  <si>
    <t>byt č.18 : 5,78</t>
  </si>
  <si>
    <t>M3 byt č.14 : 8,95</t>
  </si>
  <si>
    <t>byt č.15 : 2,6</t>
  </si>
  <si>
    <t>byt č.16 : 8,1</t>
  </si>
  <si>
    <t>byt č.17 : 5,78+6,27</t>
  </si>
  <si>
    <t>M5 byt č.14 : 8,95</t>
  </si>
  <si>
    <t>byt č.17 : 5,78</t>
  </si>
  <si>
    <t>M1 : 17,8*7</t>
  </si>
  <si>
    <t>M3 : 17,8*7</t>
  </si>
  <si>
    <t>M5 : 17,8*7</t>
  </si>
  <si>
    <t>parapet a nadpraží : (0,09+0,3)*2*0,8*73</t>
  </si>
  <si>
    <t>boky - u krokví (area dle řezu) : 0,2*2*73</t>
  </si>
  <si>
    <t>Součet: : 1,24243</t>
  </si>
  <si>
    <t>montáž parotěsné fólie : (1+1,6)*2*0,4*73</t>
  </si>
  <si>
    <t>doplnění ostění na krokve : 1,4*0,2*2*73</t>
  </si>
  <si>
    <t>73</t>
  </si>
  <si>
    <t>Odkaz na mn. položky pořadí 7 : 40,88000</t>
  </si>
  <si>
    <t>Součet: : 0,13816</t>
  </si>
  <si>
    <t>780/1380 : 73</t>
  </si>
  <si>
    <t>SO/6b : 40</t>
  </si>
  <si>
    <t>SO/6a : 33</t>
  </si>
  <si>
    <t>28</t>
  </si>
  <si>
    <t>17</t>
  </si>
  <si>
    <t xml:space="preserve">11,12,14,15,16,17,18, : </t>
  </si>
  <si>
    <t>Součet: : 4,80212</t>
  </si>
  <si>
    <t>Odkaz na mn. položky pořadí 21 : 514,62400</t>
  </si>
  <si>
    <t>6.NP : (2,58+0,79)*3,4*22</t>
  </si>
  <si>
    <t>7.NP : (2,43+1,08)*3,4*22</t>
  </si>
  <si>
    <t>Odkaz na dem. hmot. položky pořadí 4 : 0,89702</t>
  </si>
  <si>
    <t>suť celkem : 6,73702</t>
  </si>
  <si>
    <t>Odkaz na mn. položky pořadí 25 : 0,89702*-1</t>
  </si>
  <si>
    <t>Součet: : 6,73702</t>
  </si>
  <si>
    <t>Součet: : 40,42214</t>
  </si>
  <si>
    <t>Součet: : 33,68512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</si>
</sst>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4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7" fillId="0" borderId="0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8" fillId="0" borderId="18" xfId="0" applyFont="1" applyBorder="1" applyAlignment="1">
      <alignment horizontal="center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4" t="s">
        <v>39</v>
      </c>
      <c r="B2" s="74"/>
      <c r="C2" s="74"/>
      <c r="D2" s="74"/>
      <c r="E2" s="74"/>
      <c r="F2" s="74"/>
      <c r="G2" s="74"/>
    </row>
  </sheetData>
  <sheetProtection algorithmName="SHA-512" hashValue="KjYjdufdKIUo9K4uVB36ZnK04/mc83TAzeoXEPn0HQ5hXxgXAlCKvMqvbk7bQzn+sMEadSie8BTbU5PPqqgs+Q==" saltValue="tXVwC9TSyOu7cTuVvp1xE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3"/>
  <sheetViews>
    <sheetView showGridLines="0" tabSelected="1" topLeftCell="B1" zoomScaleNormal="100" zoomScaleSheetLayoutView="75" workbookViewId="0">
      <selection activeCell="D14" sqref="D14:G14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5" t="s">
        <v>41</v>
      </c>
      <c r="C1" s="76"/>
      <c r="D1" s="76"/>
      <c r="E1" s="76"/>
      <c r="F1" s="76"/>
      <c r="G1" s="76"/>
      <c r="H1" s="76"/>
      <c r="I1" s="76"/>
      <c r="J1" s="77"/>
    </row>
    <row r="2" spans="1:15" ht="36" customHeight="1" x14ac:dyDescent="0.2">
      <c r="A2" s="2"/>
      <c r="B2" s="106" t="s">
        <v>22</v>
      </c>
      <c r="C2" s="107"/>
      <c r="D2" s="108" t="s">
        <v>44</v>
      </c>
      <c r="E2" s="109" t="s">
        <v>45</v>
      </c>
      <c r="F2" s="110"/>
      <c r="G2" s="110"/>
      <c r="H2" s="110"/>
      <c r="I2" s="110"/>
      <c r="J2" s="111"/>
      <c r="O2" s="1"/>
    </row>
    <row r="3" spans="1:15" ht="27" hidden="1" customHeight="1" x14ac:dyDescent="0.2">
      <c r="A3" s="2"/>
      <c r="B3" s="112"/>
      <c r="C3" s="107"/>
      <c r="D3" s="113"/>
      <c r="E3" s="114"/>
      <c r="F3" s="115"/>
      <c r="G3" s="115"/>
      <c r="H3" s="115"/>
      <c r="I3" s="115"/>
      <c r="J3" s="116"/>
    </row>
    <row r="4" spans="1:15" ht="23.25" customHeight="1" x14ac:dyDescent="0.2">
      <c r="A4" s="2"/>
      <c r="B4" s="117"/>
      <c r="C4" s="118"/>
      <c r="D4" s="119"/>
      <c r="E4" s="120"/>
      <c r="F4" s="120"/>
      <c r="G4" s="120"/>
      <c r="H4" s="120"/>
      <c r="I4" s="120"/>
      <c r="J4" s="121"/>
    </row>
    <row r="5" spans="1:15" ht="24" customHeight="1" x14ac:dyDescent="0.2">
      <c r="A5" s="2"/>
      <c r="B5" s="31" t="s">
        <v>42</v>
      </c>
      <c r="D5" s="122" t="s">
        <v>46</v>
      </c>
      <c r="E5" s="89"/>
      <c r="F5" s="89"/>
      <c r="G5" s="89"/>
      <c r="H5" s="18" t="s">
        <v>40</v>
      </c>
      <c r="I5" s="126" t="s">
        <v>50</v>
      </c>
      <c r="J5" s="8"/>
    </row>
    <row r="6" spans="1:15" ht="15.75" customHeight="1" x14ac:dyDescent="0.2">
      <c r="A6" s="2"/>
      <c r="B6" s="28"/>
      <c r="C6" s="55"/>
      <c r="D6" s="123" t="s">
        <v>47</v>
      </c>
      <c r="E6" s="90"/>
      <c r="F6" s="90"/>
      <c r="G6" s="90"/>
      <c r="H6" s="18" t="s">
        <v>34</v>
      </c>
      <c r="I6" s="126" t="s">
        <v>51</v>
      </c>
      <c r="J6" s="8"/>
    </row>
    <row r="7" spans="1:15" ht="15.75" customHeight="1" x14ac:dyDescent="0.2">
      <c r="A7" s="2"/>
      <c r="B7" s="29"/>
      <c r="C7" s="56"/>
      <c r="D7" s="125" t="s">
        <v>49</v>
      </c>
      <c r="E7" s="124" t="s">
        <v>48</v>
      </c>
      <c r="F7" s="91"/>
      <c r="G7" s="91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254" t="s">
        <v>43</v>
      </c>
      <c r="E14" s="254"/>
      <c r="F14" s="254"/>
      <c r="G14" s="254"/>
      <c r="H14" s="45"/>
      <c r="I14" s="44"/>
      <c r="J14" s="46"/>
    </row>
    <row r="15" spans="1:15" ht="32.25" customHeight="1" x14ac:dyDescent="0.2">
      <c r="A15" s="2"/>
      <c r="B15" s="35" t="s">
        <v>32</v>
      </c>
      <c r="C15" s="59"/>
      <c r="D15" s="54"/>
      <c r="E15" s="84"/>
      <c r="F15" s="84"/>
      <c r="G15" s="85"/>
      <c r="H15" s="85"/>
      <c r="I15" s="85" t="s">
        <v>29</v>
      </c>
      <c r="J15" s="86"/>
    </row>
    <row r="16" spans="1:15" ht="23.25" customHeight="1" x14ac:dyDescent="0.2">
      <c r="A16" s="194" t="s">
        <v>24</v>
      </c>
      <c r="B16" s="38" t="s">
        <v>24</v>
      </c>
      <c r="C16" s="60"/>
      <c r="D16" s="61"/>
      <c r="E16" s="81"/>
      <c r="F16" s="82"/>
      <c r="G16" s="81"/>
      <c r="H16" s="82"/>
      <c r="I16" s="81">
        <f>SUMIF(F69:F79,A16,I69:I79)+SUMIF(F69:F79,"PSU",I69:I79)</f>
        <v>0</v>
      </c>
      <c r="J16" s="83"/>
    </row>
    <row r="17" spans="1:10" ht="23.25" customHeight="1" x14ac:dyDescent="0.2">
      <c r="A17" s="194" t="s">
        <v>25</v>
      </c>
      <c r="B17" s="38" t="s">
        <v>25</v>
      </c>
      <c r="C17" s="60"/>
      <c r="D17" s="61"/>
      <c r="E17" s="81"/>
      <c r="F17" s="82"/>
      <c r="G17" s="81"/>
      <c r="H17" s="82"/>
      <c r="I17" s="81">
        <f>SUMIF(F69:F79,A17,I69:I79)</f>
        <v>0</v>
      </c>
      <c r="J17" s="83"/>
    </row>
    <row r="18" spans="1:10" ht="23.25" customHeight="1" x14ac:dyDescent="0.2">
      <c r="A18" s="194" t="s">
        <v>26</v>
      </c>
      <c r="B18" s="38" t="s">
        <v>26</v>
      </c>
      <c r="C18" s="60"/>
      <c r="D18" s="61"/>
      <c r="E18" s="81"/>
      <c r="F18" s="82"/>
      <c r="G18" s="81"/>
      <c r="H18" s="82"/>
      <c r="I18" s="81">
        <f>SUMIF(F69:F79,A18,I69:I79)</f>
        <v>0</v>
      </c>
      <c r="J18" s="83"/>
    </row>
    <row r="19" spans="1:10" ht="23.25" customHeight="1" x14ac:dyDescent="0.2">
      <c r="A19" s="194" t="s">
        <v>100</v>
      </c>
      <c r="B19" s="38" t="s">
        <v>27</v>
      </c>
      <c r="C19" s="60"/>
      <c r="D19" s="61"/>
      <c r="E19" s="81"/>
      <c r="F19" s="82"/>
      <c r="G19" s="81"/>
      <c r="H19" s="82"/>
      <c r="I19" s="81">
        <f>SUMIF(F69:F79,A19,I69:I79)</f>
        <v>0</v>
      </c>
      <c r="J19" s="83"/>
    </row>
    <row r="20" spans="1:10" ht="23.25" customHeight="1" x14ac:dyDescent="0.2">
      <c r="A20" s="194" t="s">
        <v>101</v>
      </c>
      <c r="B20" s="38" t="s">
        <v>28</v>
      </c>
      <c r="C20" s="60"/>
      <c r="D20" s="61"/>
      <c r="E20" s="81"/>
      <c r="F20" s="82"/>
      <c r="G20" s="81"/>
      <c r="H20" s="82"/>
      <c r="I20" s="81">
        <f>SUMIF(F69:F79,A20,I69:I79)</f>
        <v>0</v>
      </c>
      <c r="J20" s="83"/>
    </row>
    <row r="21" spans="1:10" ht="23.25" customHeight="1" x14ac:dyDescent="0.2">
      <c r="A21" s="2"/>
      <c r="B21" s="48" t="s">
        <v>29</v>
      </c>
      <c r="C21" s="62"/>
      <c r="D21" s="63"/>
      <c r="E21" s="87"/>
      <c r="F21" s="88"/>
      <c r="G21" s="87"/>
      <c r="H21" s="88"/>
      <c r="I21" s="87">
        <f>SUM(I16:J20)</f>
        <v>0</v>
      </c>
      <c r="J21" s="97"/>
    </row>
    <row r="22" spans="1:10" ht="33" customHeight="1" x14ac:dyDescent="0.2">
      <c r="A22" s="2"/>
      <c r="B22" s="42" t="s">
        <v>33</v>
      </c>
      <c r="C22" s="60"/>
      <c r="D22" s="61"/>
      <c r="E22" s="64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0"/>
      <c r="D23" s="61"/>
      <c r="E23" s="65">
        <v>15</v>
      </c>
      <c r="F23" s="39" t="s">
        <v>0</v>
      </c>
      <c r="G23" s="95">
        <f>ZakladDPHSniVypocet</f>
        <v>0</v>
      </c>
      <c r="H23" s="96"/>
      <c r="I23" s="96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0"/>
      <c r="D24" s="61"/>
      <c r="E24" s="65">
        <f>SazbaDPH1</f>
        <v>15</v>
      </c>
      <c r="F24" s="39" t="s">
        <v>0</v>
      </c>
      <c r="G24" s="93">
        <f>A23</f>
        <v>0</v>
      </c>
      <c r="H24" s="94"/>
      <c r="I24" s="94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0"/>
      <c r="D25" s="61"/>
      <c r="E25" s="65">
        <v>21</v>
      </c>
      <c r="F25" s="39" t="s">
        <v>0</v>
      </c>
      <c r="G25" s="95">
        <f>ZakladDPHZaklVypocet</f>
        <v>0</v>
      </c>
      <c r="H25" s="96"/>
      <c r="I25" s="96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6"/>
      <c r="D26" s="54"/>
      <c r="E26" s="67">
        <f>SazbaDPH2</f>
        <v>21</v>
      </c>
      <c r="F26" s="30" t="s">
        <v>0</v>
      </c>
      <c r="G26" s="78">
        <f>A25</f>
        <v>0</v>
      </c>
      <c r="H26" s="79"/>
      <c r="I26" s="79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68"/>
      <c r="D27" s="69"/>
      <c r="E27" s="68"/>
      <c r="F27" s="16"/>
      <c r="G27" s="80">
        <f>CenaCelkem-(ZakladDPHSni+DPHSni+ZakladDPHZakl+DPHZakl)</f>
        <v>0</v>
      </c>
      <c r="H27" s="80"/>
      <c r="I27" s="80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0" t="s">
        <v>11</v>
      </c>
      <c r="D32" s="71"/>
      <c r="E32" s="71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2"/>
      <c r="D34" s="98"/>
      <c r="E34" s="99"/>
      <c r="G34" s="100"/>
      <c r="H34" s="101"/>
      <c r="I34" s="101"/>
      <c r="J34" s="25"/>
    </row>
    <row r="35" spans="1:10" ht="12.75" customHeight="1" x14ac:dyDescent="0.2">
      <c r="A35" s="2"/>
      <c r="B35" s="2"/>
      <c r="D35" s="92" t="s">
        <v>2</v>
      </c>
      <c r="E35" s="92"/>
      <c r="H35" s="10" t="s">
        <v>3</v>
      </c>
      <c r="J35" s="9"/>
    </row>
    <row r="36" spans="1:10" ht="13.5" customHeight="1" thickBot="1" x14ac:dyDescent="0.25">
      <c r="A36" s="11"/>
      <c r="B36" s="11"/>
      <c r="C36" s="73"/>
      <c r="D36" s="73"/>
      <c r="E36" s="73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52</v>
      </c>
      <c r="C39" s="145"/>
      <c r="D39" s="145"/>
      <c r="E39" s="145"/>
      <c r="F39" s="146">
        <f>'099 01 Naklady'!AE23+'SO 01 01 Pol'!AE263+'SO 02 01 Pol'!AE250+'SO 03 01 Pol'!AE203+'SO 04 01 Pol'!AE212</f>
        <v>0</v>
      </c>
      <c r="G39" s="147">
        <f>'099 01 Naklady'!AF23+'SO 01 01 Pol'!AF263+'SO 02 01 Pol'!AF250+'SO 03 01 Pol'!AF203+'SO 04 01 Pol'!AF212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/>
      <c r="C40" s="151" t="s">
        <v>53</v>
      </c>
      <c r="D40" s="151"/>
      <c r="E40" s="151"/>
      <c r="F40" s="152">
        <f>'099 01 Naklady'!AE23</f>
        <v>0</v>
      </c>
      <c r="G40" s="153">
        <f>'099 01 Naklady'!AF23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54</v>
      </c>
      <c r="C41" s="145" t="s">
        <v>55</v>
      </c>
      <c r="D41" s="145"/>
      <c r="E41" s="145"/>
      <c r="F41" s="156">
        <f>'099 01 Naklady'!AE23</f>
        <v>0</v>
      </c>
      <c r="G41" s="148">
        <f>'099 01 Naklady'!AF23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2</v>
      </c>
      <c r="B42" s="150"/>
      <c r="C42" s="151" t="s">
        <v>56</v>
      </c>
      <c r="D42" s="151"/>
      <c r="E42" s="151"/>
      <c r="F42" s="152"/>
      <c r="G42" s="153"/>
      <c r="H42" s="153">
        <f>(F42*SazbaDPH1/100)+(G42*SazbaDPH2/100)</f>
        <v>0</v>
      </c>
      <c r="I42" s="153"/>
      <c r="J42" s="154"/>
    </row>
    <row r="43" spans="1:10" ht="25.5" customHeight="1" x14ac:dyDescent="0.2">
      <c r="A43" s="134">
        <v>2</v>
      </c>
      <c r="B43" s="150" t="s">
        <v>57</v>
      </c>
      <c r="C43" s="151" t="s">
        <v>58</v>
      </c>
      <c r="D43" s="151"/>
      <c r="E43" s="151"/>
      <c r="F43" s="152">
        <f>'SO 01 01 Pol'!AE263</f>
        <v>0</v>
      </c>
      <c r="G43" s="153">
        <f>'SO 01 01 Pol'!AF263</f>
        <v>0</v>
      </c>
      <c r="H43" s="153">
        <f>(F43*SazbaDPH1/100)+(G43*SazbaDPH2/100)</f>
        <v>0</v>
      </c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54</v>
      </c>
      <c r="C44" s="145" t="s">
        <v>59</v>
      </c>
      <c r="D44" s="145"/>
      <c r="E44" s="145"/>
      <c r="F44" s="156">
        <f>'SO 01 01 Pol'!AE263</f>
        <v>0</v>
      </c>
      <c r="G44" s="148">
        <f>'SO 01 01 Pol'!AF263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2</v>
      </c>
      <c r="B45" s="150" t="s">
        <v>60</v>
      </c>
      <c r="C45" s="151" t="s">
        <v>61</v>
      </c>
      <c r="D45" s="151"/>
      <c r="E45" s="151"/>
      <c r="F45" s="152">
        <f>'SO 02 01 Pol'!AE250</f>
        <v>0</v>
      </c>
      <c r="G45" s="153">
        <f>'SO 02 01 Pol'!AF250</f>
        <v>0</v>
      </c>
      <c r="H45" s="153">
        <f>(F45*SazbaDPH1/100)+(G45*SazbaDPH2/100)</f>
        <v>0</v>
      </c>
      <c r="I45" s="153">
        <f>F45+G45+H45</f>
        <v>0</v>
      </c>
      <c r="J45" s="154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54</v>
      </c>
      <c r="C46" s="145" t="s">
        <v>59</v>
      </c>
      <c r="D46" s="145"/>
      <c r="E46" s="145"/>
      <c r="F46" s="156">
        <f>'SO 02 01 Pol'!AE250</f>
        <v>0</v>
      </c>
      <c r="G46" s="148">
        <f>'SO 02 01 Pol'!AF250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2</v>
      </c>
      <c r="B47" s="150" t="s">
        <v>62</v>
      </c>
      <c r="C47" s="151" t="s">
        <v>63</v>
      </c>
      <c r="D47" s="151"/>
      <c r="E47" s="151"/>
      <c r="F47" s="152">
        <f>'SO 03 01 Pol'!AE203</f>
        <v>0</v>
      </c>
      <c r="G47" s="153">
        <f>'SO 03 01 Pol'!AF203</f>
        <v>0</v>
      </c>
      <c r="H47" s="153">
        <f>(F47*SazbaDPH1/100)+(G47*SazbaDPH2/100)</f>
        <v>0</v>
      </c>
      <c r="I47" s="153">
        <f>F47+G47+H47</f>
        <v>0</v>
      </c>
      <c r="J47" s="154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54</v>
      </c>
      <c r="C48" s="145" t="s">
        <v>59</v>
      </c>
      <c r="D48" s="145"/>
      <c r="E48" s="145"/>
      <c r="F48" s="156">
        <f>'SO 03 01 Pol'!AE203</f>
        <v>0</v>
      </c>
      <c r="G48" s="148">
        <f>'SO 03 01 Pol'!AF203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2</v>
      </c>
      <c r="B49" s="150" t="s">
        <v>64</v>
      </c>
      <c r="C49" s="151" t="s">
        <v>65</v>
      </c>
      <c r="D49" s="151"/>
      <c r="E49" s="151"/>
      <c r="F49" s="152">
        <f>'SO 04 01 Pol'!AE212</f>
        <v>0</v>
      </c>
      <c r="G49" s="153">
        <f>'SO 04 01 Pol'!AF212</f>
        <v>0</v>
      </c>
      <c r="H49" s="153">
        <f>(F49*SazbaDPH1/100)+(G49*SazbaDPH2/100)</f>
        <v>0</v>
      </c>
      <c r="I49" s="153">
        <f>F49+G49+H49</f>
        <v>0</v>
      </c>
      <c r="J49" s="154" t="str">
        <f>IF(CenaCelkemVypocet=0,"",I49/CenaCelkemVypocet*100)</f>
        <v/>
      </c>
    </row>
    <row r="50" spans="1:10" ht="25.5" customHeight="1" x14ac:dyDescent="0.2">
      <c r="A50" s="134">
        <v>3</v>
      </c>
      <c r="B50" s="155" t="s">
        <v>54</v>
      </c>
      <c r="C50" s="145" t="s">
        <v>59</v>
      </c>
      <c r="D50" s="145"/>
      <c r="E50" s="145"/>
      <c r="F50" s="156">
        <f>'SO 04 01 Pol'!AE212</f>
        <v>0</v>
      </c>
      <c r="G50" s="148">
        <f>'SO 04 01 Pol'!AF212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10" ht="25.5" customHeight="1" x14ac:dyDescent="0.2">
      <c r="A51" s="134"/>
      <c r="B51" s="157" t="s">
        <v>66</v>
      </c>
      <c r="C51" s="158"/>
      <c r="D51" s="158"/>
      <c r="E51" s="159"/>
      <c r="F51" s="160">
        <f>SUMIF(A39:A50,"=1",F39:F50)</f>
        <v>0</v>
      </c>
      <c r="G51" s="161">
        <f>SUMIF(A39:A50,"=1",G39:G50)</f>
        <v>0</v>
      </c>
      <c r="H51" s="161">
        <f>SUMIF(A39:A50,"=1",H39:H50)</f>
        <v>0</v>
      </c>
      <c r="I51" s="161">
        <f>SUMIF(A39:A50,"=1",I39:I50)</f>
        <v>0</v>
      </c>
      <c r="J51" s="162">
        <f>SUMIF(A39:A50,"=1",J39:J50)</f>
        <v>0</v>
      </c>
    </row>
    <row r="53" spans="1:10" x14ac:dyDescent="0.2">
      <c r="A53" t="s">
        <v>68</v>
      </c>
      <c r="B53" t="s">
        <v>69</v>
      </c>
    </row>
    <row r="54" spans="1:10" x14ac:dyDescent="0.2">
      <c r="A54" t="s">
        <v>70</v>
      </c>
      <c r="B54" t="s">
        <v>71</v>
      </c>
    </row>
    <row r="55" spans="1:10" x14ac:dyDescent="0.2">
      <c r="A55" t="s">
        <v>72</v>
      </c>
      <c r="B55" t="s">
        <v>73</v>
      </c>
    </row>
    <row r="56" spans="1:10" x14ac:dyDescent="0.2">
      <c r="A56" t="s">
        <v>70</v>
      </c>
      <c r="B56" t="s">
        <v>74</v>
      </c>
    </row>
    <row r="57" spans="1:10" x14ac:dyDescent="0.2">
      <c r="A57" t="s">
        <v>72</v>
      </c>
      <c r="B57" t="s">
        <v>75</v>
      </c>
    </row>
    <row r="58" spans="1:10" x14ac:dyDescent="0.2">
      <c r="A58" t="s">
        <v>70</v>
      </c>
      <c r="B58" t="s">
        <v>76</v>
      </c>
    </row>
    <row r="59" spans="1:10" x14ac:dyDescent="0.2">
      <c r="A59" t="s">
        <v>72</v>
      </c>
      <c r="B59" t="s">
        <v>75</v>
      </c>
    </row>
    <row r="60" spans="1:10" x14ac:dyDescent="0.2">
      <c r="A60" t="s">
        <v>70</v>
      </c>
      <c r="B60" t="s">
        <v>77</v>
      </c>
    </row>
    <row r="61" spans="1:10" x14ac:dyDescent="0.2">
      <c r="A61" t="s">
        <v>72</v>
      </c>
      <c r="B61" t="s">
        <v>75</v>
      </c>
    </row>
    <row r="62" spans="1:10" x14ac:dyDescent="0.2">
      <c r="A62" t="s">
        <v>70</v>
      </c>
      <c r="B62" t="s">
        <v>78</v>
      </c>
    </row>
    <row r="63" spans="1:10" x14ac:dyDescent="0.2">
      <c r="A63" t="s">
        <v>72</v>
      </c>
      <c r="B63" t="s">
        <v>75</v>
      </c>
    </row>
    <row r="66" spans="1:10" ht="15.75" x14ac:dyDescent="0.25">
      <c r="B66" s="173" t="s">
        <v>79</v>
      </c>
    </row>
    <row r="68" spans="1:10" ht="25.5" customHeight="1" x14ac:dyDescent="0.2">
      <c r="A68" s="175"/>
      <c r="B68" s="178" t="s">
        <v>17</v>
      </c>
      <c r="C68" s="178" t="s">
        <v>5</v>
      </c>
      <c r="D68" s="179"/>
      <c r="E68" s="179"/>
      <c r="F68" s="180" t="s">
        <v>80</v>
      </c>
      <c r="G68" s="180"/>
      <c r="H68" s="180"/>
      <c r="I68" s="180" t="s">
        <v>29</v>
      </c>
      <c r="J68" s="180" t="s">
        <v>0</v>
      </c>
    </row>
    <row r="69" spans="1:10" ht="36.75" customHeight="1" x14ac:dyDescent="0.2">
      <c r="A69" s="176"/>
      <c r="B69" s="181" t="s">
        <v>81</v>
      </c>
      <c r="C69" s="182" t="s">
        <v>82</v>
      </c>
      <c r="D69" s="183"/>
      <c r="E69" s="183"/>
      <c r="F69" s="190" t="s">
        <v>24</v>
      </c>
      <c r="G69" s="191"/>
      <c r="H69" s="191"/>
      <c r="I69" s="191">
        <f>'SO 01 01 Pol'!G8+'SO 02 01 Pol'!G8+'SO 03 01 Pol'!G8+'SO 04 01 Pol'!G8</f>
        <v>0</v>
      </c>
      <c r="J69" s="187" t="str">
        <f>IF(I80=0,"",I69/I80*100)</f>
        <v/>
      </c>
    </row>
    <row r="70" spans="1:10" ht="36.75" customHeight="1" x14ac:dyDescent="0.2">
      <c r="A70" s="176"/>
      <c r="B70" s="181" t="s">
        <v>83</v>
      </c>
      <c r="C70" s="182" t="s">
        <v>84</v>
      </c>
      <c r="D70" s="183"/>
      <c r="E70" s="183"/>
      <c r="F70" s="190" t="s">
        <v>24</v>
      </c>
      <c r="G70" s="191"/>
      <c r="H70" s="191"/>
      <c r="I70" s="191">
        <f>'SO 01 01 Pol'!G18+'SO 02 01 Pol'!G15+'SO 03 01 Pol'!G14+'SO 04 01 Pol'!G14</f>
        <v>0</v>
      </c>
      <c r="J70" s="187" t="str">
        <f>IF(I80=0,"",I70/I80*100)</f>
        <v/>
      </c>
    </row>
    <row r="71" spans="1:10" ht="36.75" customHeight="1" x14ac:dyDescent="0.2">
      <c r="A71" s="176"/>
      <c r="B71" s="181" t="s">
        <v>85</v>
      </c>
      <c r="C71" s="182" t="s">
        <v>86</v>
      </c>
      <c r="D71" s="183"/>
      <c r="E71" s="183"/>
      <c r="F71" s="190" t="s">
        <v>24</v>
      </c>
      <c r="G71" s="191"/>
      <c r="H71" s="191"/>
      <c r="I71" s="191">
        <f>'SO 01 01 Pol'!G59+'SO 02 01 Pol'!G49+'SO 03 01 Pol'!G58+'SO 04 01 Pol'!G58</f>
        <v>0</v>
      </c>
      <c r="J71" s="187" t="str">
        <f>IF(I80=0,"",I71/I80*100)</f>
        <v/>
      </c>
    </row>
    <row r="72" spans="1:10" ht="36.75" customHeight="1" x14ac:dyDescent="0.2">
      <c r="A72" s="176"/>
      <c r="B72" s="181" t="s">
        <v>87</v>
      </c>
      <c r="C72" s="182" t="s">
        <v>88</v>
      </c>
      <c r="D72" s="183"/>
      <c r="E72" s="183"/>
      <c r="F72" s="190" t="s">
        <v>24</v>
      </c>
      <c r="G72" s="191"/>
      <c r="H72" s="191"/>
      <c r="I72" s="191">
        <f>'SO 01 01 Pol'!G67+'SO 02 01 Pol'!G55+'SO 03 01 Pol'!G63+'SO 04 01 Pol'!G63</f>
        <v>0</v>
      </c>
      <c r="J72" s="187" t="str">
        <f>IF(I80=0,"",I72/I80*100)</f>
        <v/>
      </c>
    </row>
    <row r="73" spans="1:10" ht="36.75" customHeight="1" x14ac:dyDescent="0.2">
      <c r="A73" s="176"/>
      <c r="B73" s="181" t="s">
        <v>89</v>
      </c>
      <c r="C73" s="182" t="s">
        <v>90</v>
      </c>
      <c r="D73" s="183"/>
      <c r="E73" s="183"/>
      <c r="F73" s="190" t="s">
        <v>25</v>
      </c>
      <c r="G73" s="191"/>
      <c r="H73" s="191"/>
      <c r="I73" s="191">
        <f>'SO 01 01 Pol'!G73+'SO 02 01 Pol'!G61+'SO 03 01 Pol'!G69+'SO 04 01 Pol'!G69</f>
        <v>0</v>
      </c>
      <c r="J73" s="187" t="str">
        <f>IF(I80=0,"",I73/I80*100)</f>
        <v/>
      </c>
    </row>
    <row r="74" spans="1:10" ht="36.75" customHeight="1" x14ac:dyDescent="0.2">
      <c r="A74" s="176"/>
      <c r="B74" s="181" t="s">
        <v>91</v>
      </c>
      <c r="C74" s="182" t="s">
        <v>92</v>
      </c>
      <c r="D74" s="183"/>
      <c r="E74" s="183"/>
      <c r="F74" s="190" t="s">
        <v>25</v>
      </c>
      <c r="G74" s="191"/>
      <c r="H74" s="191"/>
      <c r="I74" s="191">
        <f>'SO 01 01 Pol'!G100</f>
        <v>0</v>
      </c>
      <c r="J74" s="187" t="str">
        <f>IF(I80=0,"",I74/I80*100)</f>
        <v/>
      </c>
    </row>
    <row r="75" spans="1:10" ht="36.75" customHeight="1" x14ac:dyDescent="0.2">
      <c r="A75" s="176"/>
      <c r="B75" s="181" t="s">
        <v>93</v>
      </c>
      <c r="C75" s="182" t="s">
        <v>94</v>
      </c>
      <c r="D75" s="183"/>
      <c r="E75" s="183"/>
      <c r="F75" s="190" t="s">
        <v>25</v>
      </c>
      <c r="G75" s="191"/>
      <c r="H75" s="191"/>
      <c r="I75" s="191">
        <f>'SO 01 01 Pol'!G122+'SO 02 01 Pol'!G82+'SO 03 01 Pol'!G86+'SO 04 01 Pol'!G86</f>
        <v>0</v>
      </c>
      <c r="J75" s="187" t="str">
        <f>IF(I80=0,"",I75/I80*100)</f>
        <v/>
      </c>
    </row>
    <row r="76" spans="1:10" ht="36.75" customHeight="1" x14ac:dyDescent="0.2">
      <c r="A76" s="176"/>
      <c r="B76" s="181" t="s">
        <v>95</v>
      </c>
      <c r="C76" s="182" t="s">
        <v>96</v>
      </c>
      <c r="D76" s="183"/>
      <c r="E76" s="183"/>
      <c r="F76" s="190" t="s">
        <v>25</v>
      </c>
      <c r="G76" s="191"/>
      <c r="H76" s="191"/>
      <c r="I76" s="191">
        <f>'SO 01 01 Pol'!G203+'SO 02 01 Pol'!G189+'SO 03 01 Pol'!G150+'SO 04 01 Pol'!G147</f>
        <v>0</v>
      </c>
      <c r="J76" s="187" t="str">
        <f>IF(I80=0,"",I76/I80*100)</f>
        <v/>
      </c>
    </row>
    <row r="77" spans="1:10" ht="36.75" customHeight="1" x14ac:dyDescent="0.2">
      <c r="A77" s="176"/>
      <c r="B77" s="181" t="s">
        <v>97</v>
      </c>
      <c r="C77" s="182" t="s">
        <v>98</v>
      </c>
      <c r="D77" s="183"/>
      <c r="E77" s="183"/>
      <c r="F77" s="190" t="s">
        <v>99</v>
      </c>
      <c r="G77" s="191"/>
      <c r="H77" s="191"/>
      <c r="I77" s="191">
        <f>'SO 01 01 Pol'!G226+'SO 02 01 Pol'!G218+'SO 03 01 Pol'!G171+'SO 04 01 Pol'!G180</f>
        <v>0</v>
      </c>
      <c r="J77" s="187" t="str">
        <f>IF(I80=0,"",I77/I80*100)</f>
        <v/>
      </c>
    </row>
    <row r="78" spans="1:10" ht="36.75" customHeight="1" x14ac:dyDescent="0.2">
      <c r="A78" s="176"/>
      <c r="B78" s="181" t="s">
        <v>100</v>
      </c>
      <c r="C78" s="182" t="s">
        <v>27</v>
      </c>
      <c r="D78" s="183"/>
      <c r="E78" s="183"/>
      <c r="F78" s="190" t="s">
        <v>100</v>
      </c>
      <c r="G78" s="191"/>
      <c r="H78" s="191"/>
      <c r="I78" s="191">
        <f>'099 01 Naklady'!G8</f>
        <v>0</v>
      </c>
      <c r="J78" s="187" t="str">
        <f>IF(I80=0,"",I78/I80*100)</f>
        <v/>
      </c>
    </row>
    <row r="79" spans="1:10" ht="36.75" customHeight="1" x14ac:dyDescent="0.2">
      <c r="A79" s="176"/>
      <c r="B79" s="181" t="s">
        <v>101</v>
      </c>
      <c r="C79" s="182" t="s">
        <v>28</v>
      </c>
      <c r="D79" s="183"/>
      <c r="E79" s="183"/>
      <c r="F79" s="190" t="s">
        <v>101</v>
      </c>
      <c r="G79" s="191"/>
      <c r="H79" s="191"/>
      <c r="I79" s="191">
        <f>'099 01 Naklady'!G17</f>
        <v>0</v>
      </c>
      <c r="J79" s="187" t="str">
        <f>IF(I80=0,"",I79/I80*100)</f>
        <v/>
      </c>
    </row>
    <row r="80" spans="1:10" ht="25.5" customHeight="1" x14ac:dyDescent="0.2">
      <c r="A80" s="177"/>
      <c r="B80" s="184" t="s">
        <v>1</v>
      </c>
      <c r="C80" s="185"/>
      <c r="D80" s="186"/>
      <c r="E80" s="186"/>
      <c r="F80" s="192"/>
      <c r="G80" s="193"/>
      <c r="H80" s="193"/>
      <c r="I80" s="193">
        <f>SUM(I69:I79)</f>
        <v>0</v>
      </c>
      <c r="J80" s="188">
        <f>SUM(J69:J79)</f>
        <v>0</v>
      </c>
    </row>
    <row r="81" spans="6:10" x14ac:dyDescent="0.2">
      <c r="F81" s="133"/>
      <c r="G81" s="133"/>
      <c r="H81" s="133"/>
      <c r="I81" s="133"/>
      <c r="J81" s="189"/>
    </row>
    <row r="82" spans="6:10" x14ac:dyDescent="0.2">
      <c r="F82" s="133"/>
      <c r="G82" s="133"/>
      <c r="H82" s="133"/>
      <c r="I82" s="133"/>
      <c r="J82" s="189"/>
    </row>
    <row r="83" spans="6:10" x14ac:dyDescent="0.2">
      <c r="F83" s="133"/>
      <c r="G83" s="133"/>
      <c r="H83" s="133"/>
      <c r="I83" s="133"/>
      <c r="J83" s="189"/>
    </row>
  </sheetData>
  <sheetProtection algorithmName="SHA-512" hashValue="4b0QpByc/uPi4OEfMpunLk26QyHRuyBrqw+hFPD/KDX9H7ytMVimJpWMwefT4jEBBTKtUxIqpu2jrQD8eNsLew==" saltValue="ibZM43k/Y/M552GP/Oz6N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6">
    <mergeCell ref="C76:E76"/>
    <mergeCell ref="C77:E77"/>
    <mergeCell ref="C78:E78"/>
    <mergeCell ref="C79:E79"/>
    <mergeCell ref="D14:G14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2" t="s">
        <v>6</v>
      </c>
      <c r="B1" s="102"/>
      <c r="C1" s="103"/>
      <c r="D1" s="102"/>
      <c r="E1" s="102"/>
      <c r="F1" s="102"/>
      <c r="G1" s="102"/>
    </row>
    <row r="2" spans="1:7" ht="24.95" customHeight="1" x14ac:dyDescent="0.2">
      <c r="A2" s="50" t="s">
        <v>7</v>
      </c>
      <c r="B2" s="49"/>
      <c r="C2" s="104"/>
      <c r="D2" s="104"/>
      <c r="E2" s="104"/>
      <c r="F2" s="104"/>
      <c r="G2" s="105"/>
    </row>
    <row r="3" spans="1:7" ht="24.95" customHeight="1" x14ac:dyDescent="0.2">
      <c r="A3" s="50" t="s">
        <v>8</v>
      </c>
      <c r="B3" s="49"/>
      <c r="C3" s="104"/>
      <c r="D3" s="104"/>
      <c r="E3" s="104"/>
      <c r="F3" s="104"/>
      <c r="G3" s="105"/>
    </row>
    <row r="4" spans="1:7" ht="24.95" customHeight="1" x14ac:dyDescent="0.2">
      <c r="A4" s="50" t="s">
        <v>9</v>
      </c>
      <c r="B4" s="49"/>
      <c r="C4" s="104"/>
      <c r="D4" s="104"/>
      <c r="E4" s="104"/>
      <c r="F4" s="104"/>
      <c r="G4" s="105"/>
    </row>
    <row r="5" spans="1:7" x14ac:dyDescent="0.2">
      <c r="B5" s="4"/>
      <c r="C5" s="5"/>
      <c r="D5" s="6"/>
    </row>
  </sheetData>
  <sheetProtection algorithmName="SHA-512" hashValue="5OkMuXKwy6hmqhYtxyVDLz4X7XraBK581HV8PDEtsRHlksWPs2yWrZ0f7ljZ6rFGUtHPC2zm4A/TqMfASep8hg==" saltValue="7LCCSdBYkbspsUVbInOZd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0BD8B-63A5-4D78-8DAA-852A97AFA49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102</v>
      </c>
      <c r="B1" s="195"/>
      <c r="C1" s="195"/>
      <c r="D1" s="195"/>
      <c r="E1" s="195"/>
      <c r="F1" s="195"/>
      <c r="G1" s="195"/>
      <c r="AG1" t="s">
        <v>103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104</v>
      </c>
    </row>
    <row r="3" spans="1:60" ht="24.95" customHeight="1" x14ac:dyDescent="0.2">
      <c r="A3" s="196" t="s">
        <v>8</v>
      </c>
      <c r="B3" s="49" t="s">
        <v>105</v>
      </c>
      <c r="C3" s="199" t="s">
        <v>53</v>
      </c>
      <c r="D3" s="197"/>
      <c r="E3" s="197"/>
      <c r="F3" s="197"/>
      <c r="G3" s="198"/>
      <c r="AC3" s="174" t="s">
        <v>106</v>
      </c>
      <c r="AG3" t="s">
        <v>107</v>
      </c>
    </row>
    <row r="4" spans="1:60" ht="24.95" customHeight="1" x14ac:dyDescent="0.2">
      <c r="A4" s="200" t="s">
        <v>9</v>
      </c>
      <c r="B4" s="201" t="s">
        <v>54</v>
      </c>
      <c r="C4" s="202" t="s">
        <v>55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29</v>
      </c>
      <c r="H6" s="209" t="s">
        <v>30</v>
      </c>
      <c r="I6" s="209" t="s">
        <v>115</v>
      </c>
      <c r="J6" s="209" t="s">
        <v>31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131</v>
      </c>
      <c r="B8" s="223" t="s">
        <v>100</v>
      </c>
      <c r="C8" s="238" t="s">
        <v>27</v>
      </c>
      <c r="D8" s="224"/>
      <c r="E8" s="225"/>
      <c r="F8" s="226"/>
      <c r="G8" s="226">
        <f>SUMIF(AG9:AG16,"&lt;&gt;NOR",G9:G16)</f>
        <v>0</v>
      </c>
      <c r="H8" s="226"/>
      <c r="I8" s="226">
        <f>SUM(I9:I16)</f>
        <v>0</v>
      </c>
      <c r="J8" s="226"/>
      <c r="K8" s="226">
        <f>SUM(K9:K16)</f>
        <v>0</v>
      </c>
      <c r="L8" s="226"/>
      <c r="M8" s="226">
        <f>SUM(M9:M16)</f>
        <v>0</v>
      </c>
      <c r="N8" s="225"/>
      <c r="O8" s="225">
        <f>SUM(O9:O16)</f>
        <v>0</v>
      </c>
      <c r="P8" s="225"/>
      <c r="Q8" s="225">
        <f>SUM(Q9:Q16)</f>
        <v>0</v>
      </c>
      <c r="R8" s="226"/>
      <c r="S8" s="226"/>
      <c r="T8" s="227"/>
      <c r="U8" s="221"/>
      <c r="V8" s="221">
        <f>SUM(V9:V16)</f>
        <v>0</v>
      </c>
      <c r="W8" s="221"/>
      <c r="X8" s="221"/>
      <c r="Y8" s="221"/>
      <c r="AG8" t="s">
        <v>132</v>
      </c>
    </row>
    <row r="9" spans="1:60" outlineLevel="1" x14ac:dyDescent="0.2">
      <c r="A9" s="229">
        <v>1</v>
      </c>
      <c r="B9" s="230" t="s">
        <v>133</v>
      </c>
      <c r="C9" s="239" t="s">
        <v>134</v>
      </c>
      <c r="D9" s="231" t="s">
        <v>135</v>
      </c>
      <c r="E9" s="232">
        <v>1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15</v>
      </c>
      <c r="M9" s="234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4"/>
      <c r="S9" s="234" t="s">
        <v>136</v>
      </c>
      <c r="T9" s="235" t="s">
        <v>137</v>
      </c>
      <c r="U9" s="220">
        <v>0</v>
      </c>
      <c r="V9" s="220">
        <f>ROUND(E9*U9,2)</f>
        <v>0</v>
      </c>
      <c r="W9" s="220"/>
      <c r="X9" s="220" t="s">
        <v>138</v>
      </c>
      <c r="Y9" s="220" t="s">
        <v>139</v>
      </c>
      <c r="Z9" s="210"/>
      <c r="AA9" s="210"/>
      <c r="AB9" s="210"/>
      <c r="AC9" s="210"/>
      <c r="AD9" s="210"/>
      <c r="AE9" s="210"/>
      <c r="AF9" s="210"/>
      <c r="AG9" s="210" t="s">
        <v>140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17"/>
      <c r="B10" s="218"/>
      <c r="C10" s="240" t="s">
        <v>141</v>
      </c>
      <c r="D10" s="237"/>
      <c r="E10" s="237"/>
      <c r="F10" s="237"/>
      <c r="G10" s="237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36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29">
        <v>2</v>
      </c>
      <c r="B11" s="230" t="s">
        <v>143</v>
      </c>
      <c r="C11" s="239" t="s">
        <v>144</v>
      </c>
      <c r="D11" s="231" t="s">
        <v>135</v>
      </c>
      <c r="E11" s="232">
        <v>1</v>
      </c>
      <c r="F11" s="233"/>
      <c r="G11" s="234">
        <f>ROUND(E11*F11,2)</f>
        <v>0</v>
      </c>
      <c r="H11" s="233"/>
      <c r="I11" s="234">
        <f>ROUND(E11*H11,2)</f>
        <v>0</v>
      </c>
      <c r="J11" s="233"/>
      <c r="K11" s="234">
        <f>ROUND(E11*J11,2)</f>
        <v>0</v>
      </c>
      <c r="L11" s="234">
        <v>15</v>
      </c>
      <c r="M11" s="234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4"/>
      <c r="S11" s="234" t="s">
        <v>136</v>
      </c>
      <c r="T11" s="235" t="s">
        <v>137</v>
      </c>
      <c r="U11" s="220">
        <v>0</v>
      </c>
      <c r="V11" s="220">
        <f>ROUND(E11*U11,2)</f>
        <v>0</v>
      </c>
      <c r="W11" s="220"/>
      <c r="X11" s="220" t="s">
        <v>138</v>
      </c>
      <c r="Y11" s="220" t="s">
        <v>139</v>
      </c>
      <c r="Z11" s="210"/>
      <c r="AA11" s="210"/>
      <c r="AB11" s="210"/>
      <c r="AC11" s="210"/>
      <c r="AD11" s="210"/>
      <c r="AE11" s="210"/>
      <c r="AF11" s="210"/>
      <c r="AG11" s="210" t="s">
        <v>140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33.75" outlineLevel="2" x14ac:dyDescent="0.2">
      <c r="A12" s="217"/>
      <c r="B12" s="218"/>
      <c r="C12" s="240" t="s">
        <v>145</v>
      </c>
      <c r="D12" s="237"/>
      <c r="E12" s="237"/>
      <c r="F12" s="237"/>
      <c r="G12" s="237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142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36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29">
        <v>3</v>
      </c>
      <c r="B13" s="230" t="s">
        <v>146</v>
      </c>
      <c r="C13" s="239" t="s">
        <v>147</v>
      </c>
      <c r="D13" s="231" t="s">
        <v>135</v>
      </c>
      <c r="E13" s="232">
        <v>1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15</v>
      </c>
      <c r="M13" s="234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4"/>
      <c r="S13" s="234" t="s">
        <v>136</v>
      </c>
      <c r="T13" s="235" t="s">
        <v>137</v>
      </c>
      <c r="U13" s="220">
        <v>0</v>
      </c>
      <c r="V13" s="220">
        <f>ROUND(E13*U13,2)</f>
        <v>0</v>
      </c>
      <c r="W13" s="220"/>
      <c r="X13" s="220" t="s">
        <v>138</v>
      </c>
      <c r="Y13" s="220" t="s">
        <v>139</v>
      </c>
      <c r="Z13" s="210"/>
      <c r="AA13" s="210"/>
      <c r="AB13" s="210"/>
      <c r="AC13" s="210"/>
      <c r="AD13" s="210"/>
      <c r="AE13" s="210"/>
      <c r="AF13" s="210"/>
      <c r="AG13" s="210" t="s">
        <v>140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2" x14ac:dyDescent="0.2">
      <c r="A14" s="217"/>
      <c r="B14" s="218"/>
      <c r="C14" s="240" t="s">
        <v>148</v>
      </c>
      <c r="D14" s="237"/>
      <c r="E14" s="237"/>
      <c r="F14" s="237"/>
      <c r="G14" s="237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142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36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29">
        <v>4</v>
      </c>
      <c r="B15" s="230" t="s">
        <v>149</v>
      </c>
      <c r="C15" s="239" t="s">
        <v>150</v>
      </c>
      <c r="D15" s="231" t="s">
        <v>135</v>
      </c>
      <c r="E15" s="232">
        <v>1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15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/>
      <c r="S15" s="234" t="s">
        <v>136</v>
      </c>
      <c r="T15" s="235" t="s">
        <v>137</v>
      </c>
      <c r="U15" s="220">
        <v>0</v>
      </c>
      <c r="V15" s="220">
        <f>ROUND(E15*U15,2)</f>
        <v>0</v>
      </c>
      <c r="W15" s="220"/>
      <c r="X15" s="220" t="s">
        <v>138</v>
      </c>
      <c r="Y15" s="220" t="s">
        <v>139</v>
      </c>
      <c r="Z15" s="210"/>
      <c r="AA15" s="210"/>
      <c r="AB15" s="210"/>
      <c r="AC15" s="210"/>
      <c r="AD15" s="210"/>
      <c r="AE15" s="210"/>
      <c r="AF15" s="210"/>
      <c r="AG15" s="210" t="s">
        <v>151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2" x14ac:dyDescent="0.2">
      <c r="A16" s="217"/>
      <c r="B16" s="218"/>
      <c r="C16" s="240" t="s">
        <v>152</v>
      </c>
      <c r="D16" s="237"/>
      <c r="E16" s="237"/>
      <c r="F16" s="237"/>
      <c r="G16" s="237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142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36" t="str">
        <f>C16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2" t="s">
        <v>131</v>
      </c>
      <c r="B17" s="223" t="s">
        <v>101</v>
      </c>
      <c r="C17" s="238" t="s">
        <v>28</v>
      </c>
      <c r="D17" s="224"/>
      <c r="E17" s="225"/>
      <c r="F17" s="226"/>
      <c r="G17" s="226">
        <f>SUMIF(AG18:AG21,"&lt;&gt;NOR",G18:G21)</f>
        <v>0</v>
      </c>
      <c r="H17" s="226"/>
      <c r="I17" s="226">
        <f>SUM(I18:I21)</f>
        <v>0</v>
      </c>
      <c r="J17" s="226"/>
      <c r="K17" s="226">
        <f>SUM(K18:K21)</f>
        <v>0</v>
      </c>
      <c r="L17" s="226"/>
      <c r="M17" s="226">
        <f>SUM(M18:M21)</f>
        <v>0</v>
      </c>
      <c r="N17" s="225"/>
      <c r="O17" s="225">
        <f>SUM(O18:O21)</f>
        <v>0</v>
      </c>
      <c r="P17" s="225"/>
      <c r="Q17" s="225">
        <f>SUM(Q18:Q21)</f>
        <v>0</v>
      </c>
      <c r="R17" s="226"/>
      <c r="S17" s="226"/>
      <c r="T17" s="227"/>
      <c r="U17" s="221"/>
      <c r="V17" s="221">
        <f>SUM(V18:V21)</f>
        <v>0</v>
      </c>
      <c r="W17" s="221"/>
      <c r="X17" s="221"/>
      <c r="Y17" s="221"/>
      <c r="AG17" t="s">
        <v>132</v>
      </c>
    </row>
    <row r="18" spans="1:60" outlineLevel="1" x14ac:dyDescent="0.2">
      <c r="A18" s="229">
        <v>5</v>
      </c>
      <c r="B18" s="230" t="s">
        <v>153</v>
      </c>
      <c r="C18" s="239" t="s">
        <v>154</v>
      </c>
      <c r="D18" s="231" t="s">
        <v>135</v>
      </c>
      <c r="E18" s="232">
        <v>1</v>
      </c>
      <c r="F18" s="233"/>
      <c r="G18" s="234">
        <f>ROUND(E18*F18,2)</f>
        <v>0</v>
      </c>
      <c r="H18" s="233"/>
      <c r="I18" s="234">
        <f>ROUND(E18*H18,2)</f>
        <v>0</v>
      </c>
      <c r="J18" s="233"/>
      <c r="K18" s="234">
        <f>ROUND(E18*J18,2)</f>
        <v>0</v>
      </c>
      <c r="L18" s="234">
        <v>15</v>
      </c>
      <c r="M18" s="234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4"/>
      <c r="S18" s="234" t="s">
        <v>136</v>
      </c>
      <c r="T18" s="235" t="s">
        <v>137</v>
      </c>
      <c r="U18" s="220">
        <v>0</v>
      </c>
      <c r="V18" s="220">
        <f>ROUND(E18*U18,2)</f>
        <v>0</v>
      </c>
      <c r="W18" s="220"/>
      <c r="X18" s="220" t="s">
        <v>138</v>
      </c>
      <c r="Y18" s="220" t="s">
        <v>139</v>
      </c>
      <c r="Z18" s="210"/>
      <c r="AA18" s="210"/>
      <c r="AB18" s="210"/>
      <c r="AC18" s="210"/>
      <c r="AD18" s="210"/>
      <c r="AE18" s="210"/>
      <c r="AF18" s="210"/>
      <c r="AG18" s="210" t="s">
        <v>155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2" x14ac:dyDescent="0.2">
      <c r="A19" s="217"/>
      <c r="B19" s="218"/>
      <c r="C19" s="240" t="s">
        <v>156</v>
      </c>
      <c r="D19" s="237"/>
      <c r="E19" s="237"/>
      <c r="F19" s="237"/>
      <c r="G19" s="237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142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36" t="str">
        <f>C19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29">
        <v>6</v>
      </c>
      <c r="B20" s="230" t="s">
        <v>157</v>
      </c>
      <c r="C20" s="239" t="s">
        <v>158</v>
      </c>
      <c r="D20" s="231" t="s">
        <v>135</v>
      </c>
      <c r="E20" s="232">
        <v>1</v>
      </c>
      <c r="F20" s="233"/>
      <c r="G20" s="234">
        <f>ROUND(E20*F20,2)</f>
        <v>0</v>
      </c>
      <c r="H20" s="233"/>
      <c r="I20" s="234">
        <f>ROUND(E20*H20,2)</f>
        <v>0</v>
      </c>
      <c r="J20" s="233"/>
      <c r="K20" s="234">
        <f>ROUND(E20*J20,2)</f>
        <v>0</v>
      </c>
      <c r="L20" s="234">
        <v>15</v>
      </c>
      <c r="M20" s="234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4"/>
      <c r="S20" s="234" t="s">
        <v>136</v>
      </c>
      <c r="T20" s="235" t="s">
        <v>137</v>
      </c>
      <c r="U20" s="220">
        <v>0</v>
      </c>
      <c r="V20" s="220">
        <f>ROUND(E20*U20,2)</f>
        <v>0</v>
      </c>
      <c r="W20" s="220"/>
      <c r="X20" s="220" t="s">
        <v>138</v>
      </c>
      <c r="Y20" s="220" t="s">
        <v>139</v>
      </c>
      <c r="Z20" s="210"/>
      <c r="AA20" s="210"/>
      <c r="AB20" s="210"/>
      <c r="AC20" s="210"/>
      <c r="AD20" s="210"/>
      <c r="AE20" s="210"/>
      <c r="AF20" s="210"/>
      <c r="AG20" s="210" t="s">
        <v>155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40" t="s">
        <v>159</v>
      </c>
      <c r="D21" s="237"/>
      <c r="E21" s="237"/>
      <c r="F21" s="237"/>
      <c r="G21" s="237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142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36" t="str">
        <f>C21</f>
        <v>Náklady na vyhotovení dokumentace skutečného provedení stavby a její předání objednateli v požadované formě a požadovaném počtu.</v>
      </c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3"/>
      <c r="B22" s="4"/>
      <c r="C22" s="241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v>15</v>
      </c>
      <c r="AF22">
        <v>21</v>
      </c>
      <c r="AG22" t="s">
        <v>117</v>
      </c>
    </row>
    <row r="23" spans="1:60" x14ac:dyDescent="0.2">
      <c r="A23" s="213"/>
      <c r="B23" s="214" t="s">
        <v>29</v>
      </c>
      <c r="C23" s="242"/>
      <c r="D23" s="215"/>
      <c r="E23" s="216"/>
      <c r="F23" s="216"/>
      <c r="G23" s="228">
        <f>G8+G17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f>SUMIF(L7:L21,AE22,G7:G21)</f>
        <v>0</v>
      </c>
      <c r="AF23">
        <f>SUMIF(L7:L21,AF22,G7:G21)</f>
        <v>0</v>
      </c>
      <c r="AG23" t="s">
        <v>160</v>
      </c>
    </row>
    <row r="24" spans="1:60" x14ac:dyDescent="0.2">
      <c r="C24" s="243"/>
      <c r="D24" s="10"/>
      <c r="AG24" t="s">
        <v>161</v>
      </c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tOQFbfpq0LBWGqTyXRiEfb9zd3UwZtWPmu7hZnxc/KpPZPCqCKd8peiIfDvaKKjAs6YtS1BkOyFIqcjM0EJyA==" saltValue="b3rQc4fN0KQP9DWTf7Xr+Q==" spinCount="100000" sheet="1" formatRows="0"/>
  <mergeCells count="10">
    <mergeCell ref="C14:G14"/>
    <mergeCell ref="C16:G16"/>
    <mergeCell ref="C19:G19"/>
    <mergeCell ref="C21:G21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E9BCD-289F-4D48-8566-CC8A4C12123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162</v>
      </c>
      <c r="B1" s="195"/>
      <c r="C1" s="195"/>
      <c r="D1" s="195"/>
      <c r="E1" s="195"/>
      <c r="F1" s="195"/>
      <c r="G1" s="195"/>
      <c r="AG1" t="s">
        <v>103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104</v>
      </c>
    </row>
    <row r="3" spans="1:60" ht="24.95" customHeight="1" x14ac:dyDescent="0.2">
      <c r="A3" s="196" t="s">
        <v>8</v>
      </c>
      <c r="B3" s="49" t="s">
        <v>57</v>
      </c>
      <c r="C3" s="199" t="s">
        <v>58</v>
      </c>
      <c r="D3" s="197"/>
      <c r="E3" s="197"/>
      <c r="F3" s="197"/>
      <c r="G3" s="198"/>
      <c r="AC3" s="174" t="s">
        <v>104</v>
      </c>
      <c r="AG3" t="s">
        <v>107</v>
      </c>
    </row>
    <row r="4" spans="1:60" ht="24.95" customHeight="1" x14ac:dyDescent="0.2">
      <c r="A4" s="200" t="s">
        <v>9</v>
      </c>
      <c r="B4" s="201" t="s">
        <v>54</v>
      </c>
      <c r="C4" s="202" t="s">
        <v>59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29</v>
      </c>
      <c r="H6" s="209" t="s">
        <v>30</v>
      </c>
      <c r="I6" s="209" t="s">
        <v>115</v>
      </c>
      <c r="J6" s="209" t="s">
        <v>31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131</v>
      </c>
      <c r="B8" s="223" t="s">
        <v>81</v>
      </c>
      <c r="C8" s="238" t="s">
        <v>82</v>
      </c>
      <c r="D8" s="224"/>
      <c r="E8" s="225"/>
      <c r="F8" s="226"/>
      <c r="G8" s="226">
        <f>SUMIF(AG9:AG17,"&lt;&gt;NOR",G9:G17)</f>
        <v>0</v>
      </c>
      <c r="H8" s="226"/>
      <c r="I8" s="226">
        <f>SUM(I9:I17)</f>
        <v>0</v>
      </c>
      <c r="J8" s="226"/>
      <c r="K8" s="226">
        <f>SUM(K9:K17)</f>
        <v>0</v>
      </c>
      <c r="L8" s="226"/>
      <c r="M8" s="226">
        <f>SUM(M9:M17)</f>
        <v>0</v>
      </c>
      <c r="N8" s="225"/>
      <c r="O8" s="225">
        <f>SUM(O9:O17)</f>
        <v>4.54</v>
      </c>
      <c r="P8" s="225"/>
      <c r="Q8" s="225">
        <f>SUM(Q9:Q17)</f>
        <v>0</v>
      </c>
      <c r="R8" s="226"/>
      <c r="S8" s="226"/>
      <c r="T8" s="227"/>
      <c r="U8" s="221"/>
      <c r="V8" s="221">
        <f>SUM(V9:V17)</f>
        <v>280.16000000000003</v>
      </c>
      <c r="W8" s="221"/>
      <c r="X8" s="221"/>
      <c r="Y8" s="221"/>
      <c r="AG8" t="s">
        <v>132</v>
      </c>
    </row>
    <row r="9" spans="1:60" ht="22.5" outlineLevel="1" x14ac:dyDescent="0.2">
      <c r="A9" s="229">
        <v>1</v>
      </c>
      <c r="B9" s="230" t="s">
        <v>163</v>
      </c>
      <c r="C9" s="239" t="s">
        <v>164</v>
      </c>
      <c r="D9" s="231" t="s">
        <v>165</v>
      </c>
      <c r="E9" s="232">
        <v>136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15</v>
      </c>
      <c r="M9" s="234">
        <f>G9*(1+L9/100)</f>
        <v>0</v>
      </c>
      <c r="N9" s="232">
        <v>1.668E-2</v>
      </c>
      <c r="O9" s="232">
        <f>ROUND(E9*N9,2)</f>
        <v>2.27</v>
      </c>
      <c r="P9" s="232">
        <v>0</v>
      </c>
      <c r="Q9" s="232">
        <f>ROUND(E9*P9,2)</f>
        <v>0</v>
      </c>
      <c r="R9" s="234" t="s">
        <v>166</v>
      </c>
      <c r="S9" s="234" t="s">
        <v>136</v>
      </c>
      <c r="T9" s="235" t="s">
        <v>136</v>
      </c>
      <c r="U9" s="220">
        <v>1.03</v>
      </c>
      <c r="V9" s="220">
        <f>ROUND(E9*U9,2)</f>
        <v>140.08000000000001</v>
      </c>
      <c r="W9" s="220"/>
      <c r="X9" s="220" t="s">
        <v>167</v>
      </c>
      <c r="Y9" s="220" t="s">
        <v>139</v>
      </c>
      <c r="Z9" s="210"/>
      <c r="AA9" s="210"/>
      <c r="AB9" s="210"/>
      <c r="AC9" s="210"/>
      <c r="AD9" s="210"/>
      <c r="AE9" s="210"/>
      <c r="AF9" s="210"/>
      <c r="AG9" s="210" t="s">
        <v>168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0" t="s">
        <v>169</v>
      </c>
      <c r="D10" s="237"/>
      <c r="E10" s="237"/>
      <c r="F10" s="237"/>
      <c r="G10" s="237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3" x14ac:dyDescent="0.2">
      <c r="A11" s="217"/>
      <c r="B11" s="218"/>
      <c r="C11" s="250" t="s">
        <v>170</v>
      </c>
      <c r="D11" s="248"/>
      <c r="E11" s="248"/>
      <c r="F11" s="248"/>
      <c r="G11" s="248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142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36" t="str">
        <f>C11</f>
        <v>Položka obsahuje přetmelení spár, osazení rohových lišt, včetně jejich přetmelení a vložení siťoviny a následné přestěrkování plochy ostění.</v>
      </c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1" t="s">
        <v>171</v>
      </c>
      <c r="D12" s="244"/>
      <c r="E12" s="245"/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172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1" t="s">
        <v>173</v>
      </c>
      <c r="D13" s="244"/>
      <c r="E13" s="245">
        <v>126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51" t="s">
        <v>174</v>
      </c>
      <c r="D14" s="244"/>
      <c r="E14" s="245">
        <v>10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172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29">
        <v>2</v>
      </c>
      <c r="B15" s="230" t="s">
        <v>175</v>
      </c>
      <c r="C15" s="239" t="s">
        <v>176</v>
      </c>
      <c r="D15" s="231" t="s">
        <v>165</v>
      </c>
      <c r="E15" s="232">
        <v>136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15</v>
      </c>
      <c r="M15" s="234">
        <f>G15*(1+L15/100)</f>
        <v>0</v>
      </c>
      <c r="N15" s="232">
        <v>1.668E-2</v>
      </c>
      <c r="O15" s="232">
        <f>ROUND(E15*N15,2)</f>
        <v>2.27</v>
      </c>
      <c r="P15" s="232">
        <v>0</v>
      </c>
      <c r="Q15" s="232">
        <f>ROUND(E15*P15,2)</f>
        <v>0</v>
      </c>
      <c r="R15" s="234" t="s">
        <v>166</v>
      </c>
      <c r="S15" s="234" t="s">
        <v>177</v>
      </c>
      <c r="T15" s="235" t="s">
        <v>137</v>
      </c>
      <c r="U15" s="220">
        <v>1.03</v>
      </c>
      <c r="V15" s="220">
        <f>ROUND(E15*U15,2)</f>
        <v>140.08000000000001</v>
      </c>
      <c r="W15" s="220"/>
      <c r="X15" s="220" t="s">
        <v>167</v>
      </c>
      <c r="Y15" s="220" t="s">
        <v>139</v>
      </c>
      <c r="Z15" s="210"/>
      <c r="AA15" s="210"/>
      <c r="AB15" s="210"/>
      <c r="AC15" s="210"/>
      <c r="AD15" s="210"/>
      <c r="AE15" s="210"/>
      <c r="AF15" s="210"/>
      <c r="AG15" s="210" t="s">
        <v>168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40" t="s">
        <v>178</v>
      </c>
      <c r="D16" s="237"/>
      <c r="E16" s="237"/>
      <c r="F16" s="237"/>
      <c r="G16" s="237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142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1" t="s">
        <v>179</v>
      </c>
      <c r="D17" s="244"/>
      <c r="E17" s="245">
        <v>136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2" t="s">
        <v>131</v>
      </c>
      <c r="B18" s="223" t="s">
        <v>83</v>
      </c>
      <c r="C18" s="238" t="s">
        <v>84</v>
      </c>
      <c r="D18" s="224"/>
      <c r="E18" s="225"/>
      <c r="F18" s="226"/>
      <c r="G18" s="226">
        <f>SUMIF(AG19:AG58,"&lt;&gt;NOR",G19:G58)</f>
        <v>0</v>
      </c>
      <c r="H18" s="226"/>
      <c r="I18" s="226">
        <f>SUM(I19:I58)</f>
        <v>0</v>
      </c>
      <c r="J18" s="226"/>
      <c r="K18" s="226">
        <f>SUM(K19:K58)</f>
        <v>0</v>
      </c>
      <c r="L18" s="226"/>
      <c r="M18" s="226">
        <f>SUM(M19:M58)</f>
        <v>0</v>
      </c>
      <c r="N18" s="225"/>
      <c r="O18" s="225">
        <f>SUM(O19:O58)</f>
        <v>0.03</v>
      </c>
      <c r="P18" s="225"/>
      <c r="Q18" s="225">
        <f>SUM(Q19:Q58)</f>
        <v>0</v>
      </c>
      <c r="R18" s="226"/>
      <c r="S18" s="226"/>
      <c r="T18" s="227"/>
      <c r="U18" s="221"/>
      <c r="V18" s="221">
        <f>SUM(V19:V58)</f>
        <v>263.95</v>
      </c>
      <c r="W18" s="221"/>
      <c r="X18" s="221"/>
      <c r="Y18" s="221"/>
      <c r="AG18" t="s">
        <v>132</v>
      </c>
    </row>
    <row r="19" spans="1:60" ht="56.25" outlineLevel="1" x14ac:dyDescent="0.2">
      <c r="A19" s="229">
        <v>3</v>
      </c>
      <c r="B19" s="230" t="s">
        <v>180</v>
      </c>
      <c r="C19" s="239" t="s">
        <v>181</v>
      </c>
      <c r="D19" s="231" t="s">
        <v>182</v>
      </c>
      <c r="E19" s="232">
        <v>819.24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15</v>
      </c>
      <c r="M19" s="234">
        <f>G19*(1+L19/100)</f>
        <v>0</v>
      </c>
      <c r="N19" s="232">
        <v>4.0000000000000003E-5</v>
      </c>
      <c r="O19" s="232">
        <f>ROUND(E19*N19,2)</f>
        <v>0.03</v>
      </c>
      <c r="P19" s="232">
        <v>0</v>
      </c>
      <c r="Q19" s="232">
        <f>ROUND(E19*P19,2)</f>
        <v>0</v>
      </c>
      <c r="R19" s="234" t="s">
        <v>166</v>
      </c>
      <c r="S19" s="234" t="s">
        <v>136</v>
      </c>
      <c r="T19" s="235" t="s">
        <v>136</v>
      </c>
      <c r="U19" s="220">
        <v>0.308</v>
      </c>
      <c r="V19" s="220">
        <f>ROUND(E19*U19,2)</f>
        <v>252.33</v>
      </c>
      <c r="W19" s="220"/>
      <c r="X19" s="220" t="s">
        <v>167</v>
      </c>
      <c r="Y19" s="220" t="s">
        <v>139</v>
      </c>
      <c r="Z19" s="210"/>
      <c r="AA19" s="210"/>
      <c r="AB19" s="210"/>
      <c r="AC19" s="210"/>
      <c r="AD19" s="210"/>
      <c r="AE19" s="210"/>
      <c r="AF19" s="210"/>
      <c r="AG19" s="210" t="s">
        <v>168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1" t="s">
        <v>183</v>
      </c>
      <c r="D20" s="244"/>
      <c r="E20" s="245"/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172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51" t="s">
        <v>184</v>
      </c>
      <c r="D21" s="244"/>
      <c r="E21" s="245">
        <v>130.80000000000001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172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51" t="s">
        <v>185</v>
      </c>
      <c r="D22" s="244"/>
      <c r="E22" s="245">
        <v>53.62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17"/>
      <c r="B23" s="218"/>
      <c r="C23" s="251" t="s">
        <v>186</v>
      </c>
      <c r="D23" s="244"/>
      <c r="E23" s="245">
        <v>112.7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51" t="s">
        <v>187</v>
      </c>
      <c r="D24" s="244"/>
      <c r="E24" s="245">
        <v>78.92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51" t="s">
        <v>188</v>
      </c>
      <c r="D25" s="244"/>
      <c r="E25" s="245">
        <v>21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172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17"/>
      <c r="B26" s="218"/>
      <c r="C26" s="251" t="s">
        <v>189</v>
      </c>
      <c r="D26" s="244"/>
      <c r="E26" s="245">
        <v>42</v>
      </c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172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51" t="s">
        <v>190</v>
      </c>
      <c r="D27" s="244"/>
      <c r="E27" s="245">
        <v>109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51" t="s">
        <v>191</v>
      </c>
      <c r="D28" s="244"/>
      <c r="E28" s="245">
        <v>205.2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1" t="s">
        <v>192</v>
      </c>
      <c r="D29" s="244"/>
      <c r="E29" s="245">
        <v>66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172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29">
        <v>4</v>
      </c>
      <c r="B30" s="230" t="s">
        <v>193</v>
      </c>
      <c r="C30" s="239" t="s">
        <v>194</v>
      </c>
      <c r="D30" s="231" t="s">
        <v>182</v>
      </c>
      <c r="E30" s="232">
        <v>774.43</v>
      </c>
      <c r="F30" s="233"/>
      <c r="G30" s="234">
        <f>ROUND(E30*F30,2)</f>
        <v>0</v>
      </c>
      <c r="H30" s="233"/>
      <c r="I30" s="234">
        <f>ROUND(E30*H30,2)</f>
        <v>0</v>
      </c>
      <c r="J30" s="233"/>
      <c r="K30" s="234">
        <f>ROUND(E30*J30,2)</f>
        <v>0</v>
      </c>
      <c r="L30" s="234">
        <v>15</v>
      </c>
      <c r="M30" s="234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4" t="s">
        <v>195</v>
      </c>
      <c r="S30" s="234" t="s">
        <v>136</v>
      </c>
      <c r="T30" s="235" t="s">
        <v>136</v>
      </c>
      <c r="U30" s="220">
        <v>1.4999999999999999E-2</v>
      </c>
      <c r="V30" s="220">
        <f>ROUND(E30*U30,2)</f>
        <v>11.62</v>
      </c>
      <c r="W30" s="220"/>
      <c r="X30" s="220" t="s">
        <v>167</v>
      </c>
      <c r="Y30" s="220" t="s">
        <v>139</v>
      </c>
      <c r="Z30" s="210"/>
      <c r="AA30" s="210"/>
      <c r="AB30" s="210"/>
      <c r="AC30" s="210"/>
      <c r="AD30" s="210"/>
      <c r="AE30" s="210"/>
      <c r="AF30" s="210"/>
      <c r="AG30" s="210" t="s">
        <v>168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1" t="s">
        <v>196</v>
      </c>
      <c r="D31" s="244"/>
      <c r="E31" s="245"/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172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1" t="s">
        <v>197</v>
      </c>
      <c r="D32" s="244"/>
      <c r="E32" s="245">
        <v>18.399999999999999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1" t="s">
        <v>198</v>
      </c>
      <c r="D33" s="244"/>
      <c r="E33" s="245">
        <v>3.53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172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1" t="s">
        <v>199</v>
      </c>
      <c r="D34" s="244"/>
      <c r="E34" s="245">
        <v>4.1500000000000004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51" t="s">
        <v>200</v>
      </c>
      <c r="D35" s="244"/>
      <c r="E35" s="245">
        <v>18.399999999999999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172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1" t="s">
        <v>198</v>
      </c>
      <c r="D36" s="244"/>
      <c r="E36" s="245">
        <v>3.53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1" t="s">
        <v>199</v>
      </c>
      <c r="D37" s="244"/>
      <c r="E37" s="245">
        <v>4.1500000000000004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172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51" t="s">
        <v>201</v>
      </c>
      <c r="D38" s="244"/>
      <c r="E38" s="245">
        <v>11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172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1" t="s">
        <v>202</v>
      </c>
      <c r="D39" s="244"/>
      <c r="E39" s="245">
        <v>18.399999999999999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172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51" t="s">
        <v>203</v>
      </c>
      <c r="D40" s="244"/>
      <c r="E40" s="245">
        <v>3.53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172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51" t="s">
        <v>204</v>
      </c>
      <c r="D41" s="244"/>
      <c r="E41" s="245">
        <v>11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172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17"/>
      <c r="B42" s="218"/>
      <c r="C42" s="251" t="s">
        <v>198</v>
      </c>
      <c r="D42" s="244"/>
      <c r="E42" s="245">
        <v>3.53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172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51" t="s">
        <v>199</v>
      </c>
      <c r="D43" s="244"/>
      <c r="E43" s="245">
        <v>4.1500000000000004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172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51" t="s">
        <v>205</v>
      </c>
      <c r="D44" s="244"/>
      <c r="E44" s="245">
        <v>18.399999999999999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172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51" t="s">
        <v>198</v>
      </c>
      <c r="D45" s="244"/>
      <c r="E45" s="245">
        <v>3.53</v>
      </c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172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51" t="s">
        <v>199</v>
      </c>
      <c r="D46" s="244"/>
      <c r="E46" s="245">
        <v>4.1500000000000004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172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51" t="s">
        <v>206</v>
      </c>
      <c r="D47" s="244"/>
      <c r="E47" s="245">
        <v>11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172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1" t="s">
        <v>207</v>
      </c>
      <c r="D48" s="244"/>
      <c r="E48" s="245">
        <v>18.399999999999999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172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51" t="s">
        <v>208</v>
      </c>
      <c r="D49" s="244"/>
      <c r="E49" s="245">
        <v>3.53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172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51" t="s">
        <v>209</v>
      </c>
      <c r="D50" s="244"/>
      <c r="E50" s="245">
        <v>4.1500000000000004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172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51" t="s">
        <v>210</v>
      </c>
      <c r="D51" s="244"/>
      <c r="E51" s="245"/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172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51" t="s">
        <v>211</v>
      </c>
      <c r="D52" s="244"/>
      <c r="E52" s="245">
        <v>96.25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172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51" t="s">
        <v>212</v>
      </c>
      <c r="D53" s="244"/>
      <c r="E53" s="245">
        <v>96.25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172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51" t="s">
        <v>213</v>
      </c>
      <c r="D54" s="244"/>
      <c r="E54" s="245">
        <v>96.25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172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17"/>
      <c r="B55" s="218"/>
      <c r="C55" s="251" t="s">
        <v>214</v>
      </c>
      <c r="D55" s="244"/>
      <c r="E55" s="245">
        <v>96.25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172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51" t="s">
        <v>215</v>
      </c>
      <c r="D56" s="244"/>
      <c r="E56" s="245">
        <v>96.25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172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51" t="s">
        <v>216</v>
      </c>
      <c r="D57" s="244"/>
      <c r="E57" s="245">
        <v>96.25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172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17"/>
      <c r="B58" s="218"/>
      <c r="C58" s="251" t="s">
        <v>217</v>
      </c>
      <c r="D58" s="244"/>
      <c r="E58" s="245">
        <v>30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172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">
      <c r="A59" s="222" t="s">
        <v>131</v>
      </c>
      <c r="B59" s="223" t="s">
        <v>85</v>
      </c>
      <c r="C59" s="238" t="s">
        <v>86</v>
      </c>
      <c r="D59" s="224"/>
      <c r="E59" s="225"/>
      <c r="F59" s="226"/>
      <c r="G59" s="226">
        <f>SUMIF(AG60:AG66,"&lt;&gt;NOR",G60:G66)</f>
        <v>0</v>
      </c>
      <c r="H59" s="226"/>
      <c r="I59" s="226">
        <f>SUM(I60:I66)</f>
        <v>0</v>
      </c>
      <c r="J59" s="226"/>
      <c r="K59" s="226">
        <f>SUM(K60:K66)</f>
        <v>0</v>
      </c>
      <c r="L59" s="226"/>
      <c r="M59" s="226">
        <f>SUM(M60:M66)</f>
        <v>0</v>
      </c>
      <c r="N59" s="225"/>
      <c r="O59" s="225">
        <f>SUM(O60:O66)</f>
        <v>0</v>
      </c>
      <c r="P59" s="225"/>
      <c r="Q59" s="225">
        <f>SUM(Q60:Q66)</f>
        <v>2.71</v>
      </c>
      <c r="R59" s="226"/>
      <c r="S59" s="226"/>
      <c r="T59" s="227"/>
      <c r="U59" s="221"/>
      <c r="V59" s="221">
        <f>SUM(V60:V66)</f>
        <v>30.23</v>
      </c>
      <c r="W59" s="221"/>
      <c r="X59" s="221"/>
      <c r="Y59" s="221"/>
      <c r="AG59" t="s">
        <v>132</v>
      </c>
    </row>
    <row r="60" spans="1:60" ht="22.5" outlineLevel="1" x14ac:dyDescent="0.2">
      <c r="A60" s="229">
        <v>5</v>
      </c>
      <c r="B60" s="230" t="s">
        <v>218</v>
      </c>
      <c r="C60" s="239" t="s">
        <v>219</v>
      </c>
      <c r="D60" s="231" t="s">
        <v>182</v>
      </c>
      <c r="E60" s="232">
        <v>155.4</v>
      </c>
      <c r="F60" s="233"/>
      <c r="G60" s="234">
        <f>ROUND(E60*F60,2)</f>
        <v>0</v>
      </c>
      <c r="H60" s="233"/>
      <c r="I60" s="234">
        <f>ROUND(E60*H60,2)</f>
        <v>0</v>
      </c>
      <c r="J60" s="233"/>
      <c r="K60" s="234">
        <f>ROUND(E60*J60,2)</f>
        <v>0</v>
      </c>
      <c r="L60" s="234">
        <v>15</v>
      </c>
      <c r="M60" s="234">
        <f>G60*(1+L60/100)</f>
        <v>0</v>
      </c>
      <c r="N60" s="232">
        <v>0</v>
      </c>
      <c r="O60" s="232">
        <f>ROUND(E60*N60,2)</f>
        <v>0</v>
      </c>
      <c r="P60" s="232">
        <v>5.3E-3</v>
      </c>
      <c r="Q60" s="232">
        <f>ROUND(E60*P60,2)</f>
        <v>0.82</v>
      </c>
      <c r="R60" s="234" t="s">
        <v>220</v>
      </c>
      <c r="S60" s="234" t="s">
        <v>136</v>
      </c>
      <c r="T60" s="235" t="s">
        <v>136</v>
      </c>
      <c r="U60" s="220">
        <v>6.3E-2</v>
      </c>
      <c r="V60" s="220">
        <f>ROUND(E60*U60,2)</f>
        <v>9.7899999999999991</v>
      </c>
      <c r="W60" s="220"/>
      <c r="X60" s="220" t="s">
        <v>167</v>
      </c>
      <c r="Y60" s="220" t="s">
        <v>139</v>
      </c>
      <c r="Z60" s="210"/>
      <c r="AA60" s="210"/>
      <c r="AB60" s="210"/>
      <c r="AC60" s="210"/>
      <c r="AD60" s="210"/>
      <c r="AE60" s="210"/>
      <c r="AF60" s="210"/>
      <c r="AG60" s="210" t="s">
        <v>168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17"/>
      <c r="B61" s="218"/>
      <c r="C61" s="251" t="s">
        <v>221</v>
      </c>
      <c r="D61" s="244"/>
      <c r="E61" s="245">
        <v>10.5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172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51" t="s">
        <v>222</v>
      </c>
      <c r="D62" s="244"/>
      <c r="E62" s="245">
        <v>144.9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172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29">
        <v>6</v>
      </c>
      <c r="B63" s="230" t="s">
        <v>223</v>
      </c>
      <c r="C63" s="239" t="s">
        <v>224</v>
      </c>
      <c r="D63" s="231" t="s">
        <v>182</v>
      </c>
      <c r="E63" s="232">
        <v>157.21600000000001</v>
      </c>
      <c r="F63" s="233"/>
      <c r="G63" s="234">
        <f>ROUND(E63*F63,2)</f>
        <v>0</v>
      </c>
      <c r="H63" s="233"/>
      <c r="I63" s="234">
        <f>ROUND(E63*H63,2)</f>
        <v>0</v>
      </c>
      <c r="J63" s="233"/>
      <c r="K63" s="234">
        <f>ROUND(E63*J63,2)</f>
        <v>0</v>
      </c>
      <c r="L63" s="234">
        <v>15</v>
      </c>
      <c r="M63" s="234">
        <f>G63*(1+L63/100)</f>
        <v>0</v>
      </c>
      <c r="N63" s="232">
        <v>0</v>
      </c>
      <c r="O63" s="232">
        <f>ROUND(E63*N63,2)</f>
        <v>0</v>
      </c>
      <c r="P63" s="232">
        <v>1.2E-2</v>
      </c>
      <c r="Q63" s="232">
        <f>ROUND(E63*P63,2)</f>
        <v>1.89</v>
      </c>
      <c r="R63" s="234" t="s">
        <v>225</v>
      </c>
      <c r="S63" s="234" t="s">
        <v>136</v>
      </c>
      <c r="T63" s="235" t="s">
        <v>136</v>
      </c>
      <c r="U63" s="220">
        <v>0.13</v>
      </c>
      <c r="V63" s="220">
        <f>ROUND(E63*U63,2)</f>
        <v>20.440000000000001</v>
      </c>
      <c r="W63" s="220"/>
      <c r="X63" s="220" t="s">
        <v>167</v>
      </c>
      <c r="Y63" s="220" t="s">
        <v>139</v>
      </c>
      <c r="Z63" s="210"/>
      <c r="AA63" s="210"/>
      <c r="AB63" s="210"/>
      <c r="AC63" s="210"/>
      <c r="AD63" s="210"/>
      <c r="AE63" s="210"/>
      <c r="AF63" s="210"/>
      <c r="AG63" s="210" t="s">
        <v>168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17"/>
      <c r="B64" s="218"/>
      <c r="C64" s="251" t="s">
        <v>226</v>
      </c>
      <c r="D64" s="244"/>
      <c r="E64" s="245"/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172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17"/>
      <c r="B65" s="218"/>
      <c r="C65" s="251" t="s">
        <v>227</v>
      </c>
      <c r="D65" s="244"/>
      <c r="E65" s="245">
        <v>102.816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172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17"/>
      <c r="B66" s="218"/>
      <c r="C66" s="251" t="s">
        <v>228</v>
      </c>
      <c r="D66" s="244"/>
      <c r="E66" s="245">
        <v>54.4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172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">
      <c r="A67" s="222" t="s">
        <v>131</v>
      </c>
      <c r="B67" s="223" t="s">
        <v>87</v>
      </c>
      <c r="C67" s="238" t="s">
        <v>88</v>
      </c>
      <c r="D67" s="224"/>
      <c r="E67" s="225"/>
      <c r="F67" s="226"/>
      <c r="G67" s="226">
        <f>SUMIF(AG68:AG72,"&lt;&gt;NOR",G68:G72)</f>
        <v>0</v>
      </c>
      <c r="H67" s="226"/>
      <c r="I67" s="226">
        <f>SUM(I68:I72)</f>
        <v>0</v>
      </c>
      <c r="J67" s="226"/>
      <c r="K67" s="226">
        <f>SUM(K68:K72)</f>
        <v>0</v>
      </c>
      <c r="L67" s="226"/>
      <c r="M67" s="226">
        <f>SUM(M68:M72)</f>
        <v>0</v>
      </c>
      <c r="N67" s="225"/>
      <c r="O67" s="225">
        <f>SUM(O68:O72)</f>
        <v>0</v>
      </c>
      <c r="P67" s="225"/>
      <c r="Q67" s="225">
        <f>SUM(Q68:Q72)</f>
        <v>0</v>
      </c>
      <c r="R67" s="226"/>
      <c r="S67" s="226"/>
      <c r="T67" s="227"/>
      <c r="U67" s="221"/>
      <c r="V67" s="221">
        <f>SUM(V68:V72)</f>
        <v>11.78</v>
      </c>
      <c r="W67" s="221"/>
      <c r="X67" s="221"/>
      <c r="Y67" s="221"/>
      <c r="AG67" t="s">
        <v>132</v>
      </c>
    </row>
    <row r="68" spans="1:60" ht="22.5" outlineLevel="1" x14ac:dyDescent="0.2">
      <c r="A68" s="229">
        <v>7</v>
      </c>
      <c r="B68" s="230" t="s">
        <v>229</v>
      </c>
      <c r="C68" s="239" t="s">
        <v>230</v>
      </c>
      <c r="D68" s="231" t="s">
        <v>231</v>
      </c>
      <c r="E68" s="232">
        <v>4.5697299999999998</v>
      </c>
      <c r="F68" s="233"/>
      <c r="G68" s="234">
        <f>ROUND(E68*F68,2)</f>
        <v>0</v>
      </c>
      <c r="H68" s="233"/>
      <c r="I68" s="234">
        <f>ROUND(E68*H68,2)</f>
        <v>0</v>
      </c>
      <c r="J68" s="233"/>
      <c r="K68" s="234">
        <f>ROUND(E68*J68,2)</f>
        <v>0</v>
      </c>
      <c r="L68" s="234">
        <v>15</v>
      </c>
      <c r="M68" s="234">
        <f>G68*(1+L68/100)</f>
        <v>0</v>
      </c>
      <c r="N68" s="232">
        <v>0</v>
      </c>
      <c r="O68" s="232">
        <f>ROUND(E68*N68,2)</f>
        <v>0</v>
      </c>
      <c r="P68" s="232">
        <v>0</v>
      </c>
      <c r="Q68" s="232">
        <f>ROUND(E68*P68,2)</f>
        <v>0</v>
      </c>
      <c r="R68" s="234" t="s">
        <v>195</v>
      </c>
      <c r="S68" s="234" t="s">
        <v>136</v>
      </c>
      <c r="T68" s="235" t="s">
        <v>136</v>
      </c>
      <c r="U68" s="220">
        <v>2.577</v>
      </c>
      <c r="V68" s="220">
        <f>ROUND(E68*U68,2)</f>
        <v>11.78</v>
      </c>
      <c r="W68" s="220"/>
      <c r="X68" s="220" t="s">
        <v>232</v>
      </c>
      <c r="Y68" s="220" t="s">
        <v>139</v>
      </c>
      <c r="Z68" s="210"/>
      <c r="AA68" s="210"/>
      <c r="AB68" s="210"/>
      <c r="AC68" s="210"/>
      <c r="AD68" s="210"/>
      <c r="AE68" s="210"/>
      <c r="AF68" s="210"/>
      <c r="AG68" s="210" t="s">
        <v>233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52" t="s">
        <v>234</v>
      </c>
      <c r="D69" s="249"/>
      <c r="E69" s="249"/>
      <c r="F69" s="249"/>
      <c r="G69" s="249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235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51" t="s">
        <v>236</v>
      </c>
      <c r="D70" s="244"/>
      <c r="E70" s="245"/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172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17"/>
      <c r="B71" s="218"/>
      <c r="C71" s="251" t="s">
        <v>237</v>
      </c>
      <c r="D71" s="244"/>
      <c r="E71" s="245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172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17"/>
      <c r="B72" s="218"/>
      <c r="C72" s="251" t="s">
        <v>238</v>
      </c>
      <c r="D72" s="244"/>
      <c r="E72" s="245">
        <v>4.5697299999999998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172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22" t="s">
        <v>131</v>
      </c>
      <c r="B73" s="223" t="s">
        <v>89</v>
      </c>
      <c r="C73" s="238" t="s">
        <v>90</v>
      </c>
      <c r="D73" s="224"/>
      <c r="E73" s="225"/>
      <c r="F73" s="226"/>
      <c r="G73" s="226">
        <f>SUMIF(AG74:AG99,"&lt;&gt;NOR",G74:G99)</f>
        <v>0</v>
      </c>
      <c r="H73" s="226"/>
      <c r="I73" s="226">
        <f>SUM(I74:I99)</f>
        <v>0</v>
      </c>
      <c r="J73" s="226"/>
      <c r="K73" s="226">
        <f>SUM(K74:K99)</f>
        <v>0</v>
      </c>
      <c r="L73" s="226"/>
      <c r="M73" s="226">
        <f>SUM(M74:M99)</f>
        <v>0</v>
      </c>
      <c r="N73" s="225"/>
      <c r="O73" s="225">
        <f>SUM(O74:O99)</f>
        <v>1.07</v>
      </c>
      <c r="P73" s="225"/>
      <c r="Q73" s="225">
        <f>SUM(Q74:Q99)</f>
        <v>0</v>
      </c>
      <c r="R73" s="226"/>
      <c r="S73" s="226"/>
      <c r="T73" s="227"/>
      <c r="U73" s="221"/>
      <c r="V73" s="221">
        <f>SUM(V74:V99)</f>
        <v>87.33</v>
      </c>
      <c r="W73" s="221"/>
      <c r="X73" s="221"/>
      <c r="Y73" s="221"/>
      <c r="AG73" t="s">
        <v>132</v>
      </c>
    </row>
    <row r="74" spans="1:60" outlineLevel="1" x14ac:dyDescent="0.2">
      <c r="A74" s="229">
        <v>8</v>
      </c>
      <c r="B74" s="230" t="s">
        <v>239</v>
      </c>
      <c r="C74" s="239" t="s">
        <v>240</v>
      </c>
      <c r="D74" s="231" t="s">
        <v>182</v>
      </c>
      <c r="E74" s="232">
        <v>155.4</v>
      </c>
      <c r="F74" s="233"/>
      <c r="G74" s="234">
        <f>ROUND(E74*F74,2)</f>
        <v>0</v>
      </c>
      <c r="H74" s="233"/>
      <c r="I74" s="234">
        <f>ROUND(E74*H74,2)</f>
        <v>0</v>
      </c>
      <c r="J74" s="233"/>
      <c r="K74" s="234">
        <f>ROUND(E74*J74,2)</f>
        <v>0</v>
      </c>
      <c r="L74" s="234">
        <v>15</v>
      </c>
      <c r="M74" s="234">
        <f>G74*(1+L74/100)</f>
        <v>0</v>
      </c>
      <c r="N74" s="232">
        <v>2.3000000000000001E-4</v>
      </c>
      <c r="O74" s="232">
        <f>ROUND(E74*N74,2)</f>
        <v>0.04</v>
      </c>
      <c r="P74" s="232">
        <v>0</v>
      </c>
      <c r="Q74" s="232">
        <f>ROUND(E74*P74,2)</f>
        <v>0</v>
      </c>
      <c r="R74" s="234" t="s">
        <v>241</v>
      </c>
      <c r="S74" s="234" t="s">
        <v>136</v>
      </c>
      <c r="T74" s="235" t="s">
        <v>136</v>
      </c>
      <c r="U74" s="220">
        <v>0.18099999999999999</v>
      </c>
      <c r="V74" s="220">
        <f>ROUND(E74*U74,2)</f>
        <v>28.13</v>
      </c>
      <c r="W74" s="220"/>
      <c r="X74" s="220" t="s">
        <v>167</v>
      </c>
      <c r="Y74" s="220" t="s">
        <v>139</v>
      </c>
      <c r="Z74" s="210"/>
      <c r="AA74" s="210"/>
      <c r="AB74" s="210"/>
      <c r="AC74" s="210"/>
      <c r="AD74" s="210"/>
      <c r="AE74" s="210"/>
      <c r="AF74" s="210"/>
      <c r="AG74" s="210" t="s">
        <v>168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1" t="s">
        <v>242</v>
      </c>
      <c r="D75" s="244"/>
      <c r="E75" s="245">
        <v>10.5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172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51" t="s">
        <v>222</v>
      </c>
      <c r="D76" s="244"/>
      <c r="E76" s="245">
        <v>144.9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172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1" x14ac:dyDescent="0.2">
      <c r="A77" s="229">
        <v>9</v>
      </c>
      <c r="B77" s="230" t="s">
        <v>243</v>
      </c>
      <c r="C77" s="239" t="s">
        <v>244</v>
      </c>
      <c r="D77" s="231" t="s">
        <v>182</v>
      </c>
      <c r="E77" s="232">
        <v>281.27999999999997</v>
      </c>
      <c r="F77" s="233"/>
      <c r="G77" s="234">
        <f>ROUND(E77*F77,2)</f>
        <v>0</v>
      </c>
      <c r="H77" s="233"/>
      <c r="I77" s="234">
        <f>ROUND(E77*H77,2)</f>
        <v>0</v>
      </c>
      <c r="J77" s="233"/>
      <c r="K77" s="234">
        <f>ROUND(E77*J77,2)</f>
        <v>0</v>
      </c>
      <c r="L77" s="234">
        <v>15</v>
      </c>
      <c r="M77" s="234">
        <f>G77*(1+L77/100)</f>
        <v>0</v>
      </c>
      <c r="N77" s="232">
        <v>2.0000000000000002E-5</v>
      </c>
      <c r="O77" s="232">
        <f>ROUND(E77*N77,2)</f>
        <v>0.01</v>
      </c>
      <c r="P77" s="232">
        <v>0</v>
      </c>
      <c r="Q77" s="232">
        <f>ROUND(E77*P77,2)</f>
        <v>0</v>
      </c>
      <c r="R77" s="234" t="s">
        <v>241</v>
      </c>
      <c r="S77" s="234" t="s">
        <v>136</v>
      </c>
      <c r="T77" s="235" t="s">
        <v>136</v>
      </c>
      <c r="U77" s="220">
        <v>0.16</v>
      </c>
      <c r="V77" s="220">
        <f>ROUND(E77*U77,2)</f>
        <v>45</v>
      </c>
      <c r="W77" s="220"/>
      <c r="X77" s="220" t="s">
        <v>167</v>
      </c>
      <c r="Y77" s="220" t="s">
        <v>139</v>
      </c>
      <c r="Z77" s="210"/>
      <c r="AA77" s="210"/>
      <c r="AB77" s="210"/>
      <c r="AC77" s="210"/>
      <c r="AD77" s="210"/>
      <c r="AE77" s="210"/>
      <c r="AF77" s="210"/>
      <c r="AG77" s="210" t="s">
        <v>168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51" t="s">
        <v>245</v>
      </c>
      <c r="D78" s="244"/>
      <c r="E78" s="245">
        <v>262.08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172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17"/>
      <c r="B79" s="218"/>
      <c r="C79" s="251" t="s">
        <v>246</v>
      </c>
      <c r="D79" s="244"/>
      <c r="E79" s="245">
        <v>19.2</v>
      </c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172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29">
        <v>10</v>
      </c>
      <c r="B80" s="230" t="s">
        <v>247</v>
      </c>
      <c r="C80" s="239" t="s">
        <v>248</v>
      </c>
      <c r="D80" s="231" t="s">
        <v>182</v>
      </c>
      <c r="E80" s="232">
        <v>75.28</v>
      </c>
      <c r="F80" s="233"/>
      <c r="G80" s="234">
        <f>ROUND(E80*F80,2)</f>
        <v>0</v>
      </c>
      <c r="H80" s="233"/>
      <c r="I80" s="234">
        <f>ROUND(E80*H80,2)</f>
        <v>0</v>
      </c>
      <c r="J80" s="233"/>
      <c r="K80" s="234">
        <f>ROUND(E80*J80,2)</f>
        <v>0</v>
      </c>
      <c r="L80" s="234">
        <v>15</v>
      </c>
      <c r="M80" s="234">
        <f>G80*(1+L80/100)</f>
        <v>0</v>
      </c>
      <c r="N80" s="232">
        <v>2.3000000000000001E-4</v>
      </c>
      <c r="O80" s="232">
        <f>ROUND(E80*N80,2)</f>
        <v>0.02</v>
      </c>
      <c r="P80" s="232">
        <v>0</v>
      </c>
      <c r="Q80" s="232">
        <f>ROUND(E80*P80,2)</f>
        <v>0</v>
      </c>
      <c r="R80" s="234" t="s">
        <v>241</v>
      </c>
      <c r="S80" s="234" t="s">
        <v>136</v>
      </c>
      <c r="T80" s="235" t="s">
        <v>136</v>
      </c>
      <c r="U80" s="220">
        <v>0.161</v>
      </c>
      <c r="V80" s="220">
        <f>ROUND(E80*U80,2)</f>
        <v>12.12</v>
      </c>
      <c r="W80" s="220"/>
      <c r="X80" s="220" t="s">
        <v>167</v>
      </c>
      <c r="Y80" s="220" t="s">
        <v>139</v>
      </c>
      <c r="Z80" s="210"/>
      <c r="AA80" s="210"/>
      <c r="AB80" s="210"/>
      <c r="AC80" s="210"/>
      <c r="AD80" s="210"/>
      <c r="AE80" s="210"/>
      <c r="AF80" s="210"/>
      <c r="AG80" s="210" t="s">
        <v>168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">
      <c r="A81" s="217"/>
      <c r="B81" s="218"/>
      <c r="C81" s="240" t="s">
        <v>405</v>
      </c>
      <c r="D81" s="237"/>
      <c r="E81" s="237"/>
      <c r="F81" s="237"/>
      <c r="G81" s="237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142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17"/>
      <c r="B82" s="218"/>
      <c r="C82" s="250" t="s">
        <v>249</v>
      </c>
      <c r="D82" s="248"/>
      <c r="E82" s="248"/>
      <c r="F82" s="248"/>
      <c r="G82" s="248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142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51" t="s">
        <v>250</v>
      </c>
      <c r="D83" s="244"/>
      <c r="E83" s="245">
        <v>70.56</v>
      </c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172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17"/>
      <c r="B84" s="218"/>
      <c r="C84" s="251" t="s">
        <v>251</v>
      </c>
      <c r="D84" s="244"/>
      <c r="E84" s="245">
        <v>4.72</v>
      </c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172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2.5" outlineLevel="1" x14ac:dyDescent="0.2">
      <c r="A85" s="229">
        <v>11</v>
      </c>
      <c r="B85" s="230" t="s">
        <v>252</v>
      </c>
      <c r="C85" s="239" t="s">
        <v>253</v>
      </c>
      <c r="D85" s="231" t="s">
        <v>165</v>
      </c>
      <c r="E85" s="232">
        <v>10</v>
      </c>
      <c r="F85" s="233"/>
      <c r="G85" s="234">
        <f>ROUND(E85*F85,2)</f>
        <v>0</v>
      </c>
      <c r="H85" s="233"/>
      <c r="I85" s="234">
        <f>ROUND(E85*H85,2)</f>
        <v>0</v>
      </c>
      <c r="J85" s="233"/>
      <c r="K85" s="234">
        <f>ROUND(E85*J85,2)</f>
        <v>0</v>
      </c>
      <c r="L85" s="234">
        <v>15</v>
      </c>
      <c r="M85" s="234">
        <f>G85*(1+L85/100)</f>
        <v>0</v>
      </c>
      <c r="N85" s="232">
        <v>9.8999999999999999E-4</v>
      </c>
      <c r="O85" s="232">
        <f>ROUND(E85*N85,2)</f>
        <v>0.01</v>
      </c>
      <c r="P85" s="232">
        <v>0</v>
      </c>
      <c r="Q85" s="232">
        <f>ROUND(E85*P85,2)</f>
        <v>0</v>
      </c>
      <c r="R85" s="234" t="s">
        <v>254</v>
      </c>
      <c r="S85" s="234" t="s">
        <v>136</v>
      </c>
      <c r="T85" s="235" t="s">
        <v>136</v>
      </c>
      <c r="U85" s="220">
        <v>0</v>
      </c>
      <c r="V85" s="220">
        <f>ROUND(E85*U85,2)</f>
        <v>0</v>
      </c>
      <c r="W85" s="220"/>
      <c r="X85" s="220" t="s">
        <v>255</v>
      </c>
      <c r="Y85" s="220" t="s">
        <v>139</v>
      </c>
      <c r="Z85" s="210"/>
      <c r="AA85" s="210"/>
      <c r="AB85" s="210"/>
      <c r="AC85" s="210"/>
      <c r="AD85" s="210"/>
      <c r="AE85" s="210"/>
      <c r="AF85" s="210"/>
      <c r="AG85" s="210" t="s">
        <v>256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17"/>
      <c r="B86" s="218"/>
      <c r="C86" s="251" t="s">
        <v>257</v>
      </c>
      <c r="D86" s="244"/>
      <c r="E86" s="245">
        <v>10</v>
      </c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172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29">
        <v>12</v>
      </c>
      <c r="B87" s="230" t="s">
        <v>258</v>
      </c>
      <c r="C87" s="239" t="s">
        <v>259</v>
      </c>
      <c r="D87" s="231" t="s">
        <v>165</v>
      </c>
      <c r="E87" s="232">
        <v>126</v>
      </c>
      <c r="F87" s="233"/>
      <c r="G87" s="234">
        <f>ROUND(E87*F87,2)</f>
        <v>0</v>
      </c>
      <c r="H87" s="233"/>
      <c r="I87" s="234">
        <f>ROUND(E87*H87,2)</f>
        <v>0</v>
      </c>
      <c r="J87" s="233"/>
      <c r="K87" s="234">
        <f>ROUND(E87*J87,2)</f>
        <v>0</v>
      </c>
      <c r="L87" s="234">
        <v>15</v>
      </c>
      <c r="M87" s="234">
        <f>G87*(1+L87/100)</f>
        <v>0</v>
      </c>
      <c r="N87" s="232">
        <v>1.0300000000000001E-3</v>
      </c>
      <c r="O87" s="232">
        <f>ROUND(E87*N87,2)</f>
        <v>0.13</v>
      </c>
      <c r="P87" s="232">
        <v>0</v>
      </c>
      <c r="Q87" s="232">
        <f>ROUND(E87*P87,2)</f>
        <v>0</v>
      </c>
      <c r="R87" s="234" t="s">
        <v>254</v>
      </c>
      <c r="S87" s="234" t="s">
        <v>136</v>
      </c>
      <c r="T87" s="235" t="s">
        <v>136</v>
      </c>
      <c r="U87" s="220">
        <v>0</v>
      </c>
      <c r="V87" s="220">
        <f>ROUND(E87*U87,2)</f>
        <v>0</v>
      </c>
      <c r="W87" s="220"/>
      <c r="X87" s="220" t="s">
        <v>255</v>
      </c>
      <c r="Y87" s="220" t="s">
        <v>139</v>
      </c>
      <c r="Z87" s="210"/>
      <c r="AA87" s="210"/>
      <c r="AB87" s="210"/>
      <c r="AC87" s="210"/>
      <c r="AD87" s="210"/>
      <c r="AE87" s="210"/>
      <c r="AF87" s="210"/>
      <c r="AG87" s="210" t="s">
        <v>256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51" t="s">
        <v>260</v>
      </c>
      <c r="D88" s="244"/>
      <c r="E88" s="245">
        <v>126</v>
      </c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172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1" x14ac:dyDescent="0.2">
      <c r="A89" s="229">
        <v>13</v>
      </c>
      <c r="B89" s="230" t="s">
        <v>261</v>
      </c>
      <c r="C89" s="239" t="s">
        <v>262</v>
      </c>
      <c r="D89" s="231" t="s">
        <v>182</v>
      </c>
      <c r="E89" s="232">
        <v>77.538399999999996</v>
      </c>
      <c r="F89" s="233"/>
      <c r="G89" s="234">
        <f>ROUND(E89*F89,2)</f>
        <v>0</v>
      </c>
      <c r="H89" s="233"/>
      <c r="I89" s="234">
        <f>ROUND(E89*H89,2)</f>
        <v>0</v>
      </c>
      <c r="J89" s="233"/>
      <c r="K89" s="234">
        <f>ROUND(E89*J89,2)</f>
        <v>0</v>
      </c>
      <c r="L89" s="234">
        <v>15</v>
      </c>
      <c r="M89" s="234">
        <f>G89*(1+L89/100)</f>
        <v>0</v>
      </c>
      <c r="N89" s="232">
        <v>1.1999999999999999E-3</v>
      </c>
      <c r="O89" s="232">
        <f>ROUND(E89*N89,2)</f>
        <v>0.09</v>
      </c>
      <c r="P89" s="232">
        <v>0</v>
      </c>
      <c r="Q89" s="232">
        <f>ROUND(E89*P89,2)</f>
        <v>0</v>
      </c>
      <c r="R89" s="234" t="s">
        <v>254</v>
      </c>
      <c r="S89" s="234" t="s">
        <v>136</v>
      </c>
      <c r="T89" s="235" t="s">
        <v>136</v>
      </c>
      <c r="U89" s="220">
        <v>0</v>
      </c>
      <c r="V89" s="220">
        <f>ROUND(E89*U89,2)</f>
        <v>0</v>
      </c>
      <c r="W89" s="220"/>
      <c r="X89" s="220" t="s">
        <v>255</v>
      </c>
      <c r="Y89" s="220" t="s">
        <v>139</v>
      </c>
      <c r="Z89" s="210"/>
      <c r="AA89" s="210"/>
      <c r="AB89" s="210"/>
      <c r="AC89" s="210"/>
      <c r="AD89" s="210"/>
      <c r="AE89" s="210"/>
      <c r="AF89" s="210"/>
      <c r="AG89" s="210" t="s">
        <v>256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17"/>
      <c r="B90" s="218"/>
      <c r="C90" s="251" t="s">
        <v>263</v>
      </c>
      <c r="D90" s="244"/>
      <c r="E90" s="245">
        <v>75.28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172</v>
      </c>
      <c r="AH90" s="210">
        <v>5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17"/>
      <c r="B91" s="218"/>
      <c r="C91" s="253" t="s">
        <v>264</v>
      </c>
      <c r="D91" s="246"/>
      <c r="E91" s="247">
        <v>2.2584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172</v>
      </c>
      <c r="AH91" s="210">
        <v>4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1" x14ac:dyDescent="0.2">
      <c r="A92" s="229">
        <v>14</v>
      </c>
      <c r="B92" s="230" t="s">
        <v>265</v>
      </c>
      <c r="C92" s="239" t="s">
        <v>266</v>
      </c>
      <c r="D92" s="231" t="s">
        <v>182</v>
      </c>
      <c r="E92" s="232">
        <v>160.06200000000001</v>
      </c>
      <c r="F92" s="233"/>
      <c r="G92" s="234">
        <f>ROUND(E92*F92,2)</f>
        <v>0</v>
      </c>
      <c r="H92" s="233"/>
      <c r="I92" s="234">
        <f>ROUND(E92*H92,2)</f>
        <v>0</v>
      </c>
      <c r="J92" s="233"/>
      <c r="K92" s="234">
        <f>ROUND(E92*J92,2)</f>
        <v>0</v>
      </c>
      <c r="L92" s="234">
        <v>15</v>
      </c>
      <c r="M92" s="234">
        <f>G92*(1+L92/100)</f>
        <v>0</v>
      </c>
      <c r="N92" s="232">
        <v>4.7999999999999996E-3</v>
      </c>
      <c r="O92" s="232">
        <f>ROUND(E92*N92,2)</f>
        <v>0.77</v>
      </c>
      <c r="P92" s="232">
        <v>0</v>
      </c>
      <c r="Q92" s="232">
        <f>ROUND(E92*P92,2)</f>
        <v>0</v>
      </c>
      <c r="R92" s="234" t="s">
        <v>254</v>
      </c>
      <c r="S92" s="234" t="s">
        <v>136</v>
      </c>
      <c r="T92" s="235" t="s">
        <v>136</v>
      </c>
      <c r="U92" s="220">
        <v>0</v>
      </c>
      <c r="V92" s="220">
        <f>ROUND(E92*U92,2)</f>
        <v>0</v>
      </c>
      <c r="W92" s="220"/>
      <c r="X92" s="220" t="s">
        <v>255</v>
      </c>
      <c r="Y92" s="220" t="s">
        <v>139</v>
      </c>
      <c r="Z92" s="210"/>
      <c r="AA92" s="210"/>
      <c r="AB92" s="210"/>
      <c r="AC92" s="210"/>
      <c r="AD92" s="210"/>
      <c r="AE92" s="210"/>
      <c r="AF92" s="210"/>
      <c r="AG92" s="210" t="s">
        <v>256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51" t="s">
        <v>267</v>
      </c>
      <c r="D93" s="244"/>
      <c r="E93" s="245">
        <v>155.4</v>
      </c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172</v>
      </c>
      <c r="AH93" s="210">
        <v>5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3" t="s">
        <v>264</v>
      </c>
      <c r="D94" s="246"/>
      <c r="E94" s="247">
        <v>4.6619999999999999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172</v>
      </c>
      <c r="AH94" s="210">
        <v>4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29">
        <v>15</v>
      </c>
      <c r="B95" s="230" t="s">
        <v>268</v>
      </c>
      <c r="C95" s="239" t="s">
        <v>269</v>
      </c>
      <c r="D95" s="231" t="s">
        <v>231</v>
      </c>
      <c r="E95" s="232">
        <v>1.0597099999999999</v>
      </c>
      <c r="F95" s="233"/>
      <c r="G95" s="234">
        <f>ROUND(E95*F95,2)</f>
        <v>0</v>
      </c>
      <c r="H95" s="233"/>
      <c r="I95" s="234">
        <f>ROUND(E95*H95,2)</f>
        <v>0</v>
      </c>
      <c r="J95" s="233"/>
      <c r="K95" s="234">
        <f>ROUND(E95*J95,2)</f>
        <v>0</v>
      </c>
      <c r="L95" s="234">
        <v>15</v>
      </c>
      <c r="M95" s="234">
        <f>G95*(1+L95/100)</f>
        <v>0</v>
      </c>
      <c r="N95" s="232">
        <v>0</v>
      </c>
      <c r="O95" s="232">
        <f>ROUND(E95*N95,2)</f>
        <v>0</v>
      </c>
      <c r="P95" s="232">
        <v>0</v>
      </c>
      <c r="Q95" s="232">
        <f>ROUND(E95*P95,2)</f>
        <v>0</v>
      </c>
      <c r="R95" s="234" t="s">
        <v>241</v>
      </c>
      <c r="S95" s="234" t="s">
        <v>136</v>
      </c>
      <c r="T95" s="235" t="s">
        <v>136</v>
      </c>
      <c r="U95" s="220">
        <v>1.966</v>
      </c>
      <c r="V95" s="220">
        <f>ROUND(E95*U95,2)</f>
        <v>2.08</v>
      </c>
      <c r="W95" s="220"/>
      <c r="X95" s="220" t="s">
        <v>232</v>
      </c>
      <c r="Y95" s="220" t="s">
        <v>139</v>
      </c>
      <c r="Z95" s="210"/>
      <c r="AA95" s="210"/>
      <c r="AB95" s="210"/>
      <c r="AC95" s="210"/>
      <c r="AD95" s="210"/>
      <c r="AE95" s="210"/>
      <c r="AF95" s="210"/>
      <c r="AG95" s="210" t="s">
        <v>233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52" t="s">
        <v>270</v>
      </c>
      <c r="D96" s="249"/>
      <c r="E96" s="249"/>
      <c r="F96" s="249"/>
      <c r="G96" s="249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235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51" t="s">
        <v>236</v>
      </c>
      <c r="D97" s="244"/>
      <c r="E97" s="245"/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172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17"/>
      <c r="B98" s="218"/>
      <c r="C98" s="251" t="s">
        <v>271</v>
      </c>
      <c r="D98" s="244"/>
      <c r="E98" s="245"/>
      <c r="F98" s="220"/>
      <c r="G98" s="220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172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17"/>
      <c r="B99" s="218"/>
      <c r="C99" s="251" t="s">
        <v>272</v>
      </c>
      <c r="D99" s="244"/>
      <c r="E99" s="245">
        <v>1.0597099999999999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172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x14ac:dyDescent="0.2">
      <c r="A100" s="222" t="s">
        <v>131</v>
      </c>
      <c r="B100" s="223" t="s">
        <v>91</v>
      </c>
      <c r="C100" s="238" t="s">
        <v>92</v>
      </c>
      <c r="D100" s="224"/>
      <c r="E100" s="225"/>
      <c r="F100" s="226"/>
      <c r="G100" s="226">
        <f>SUMIF(AG101:AG121,"&lt;&gt;NOR",G101:G121)</f>
        <v>0</v>
      </c>
      <c r="H100" s="226"/>
      <c r="I100" s="226">
        <f>SUM(I101:I121)</f>
        <v>0</v>
      </c>
      <c r="J100" s="226"/>
      <c r="K100" s="226">
        <f>SUM(K101:K121)</f>
        <v>0</v>
      </c>
      <c r="L100" s="226"/>
      <c r="M100" s="226">
        <f>SUM(M101:M121)</f>
        <v>0</v>
      </c>
      <c r="N100" s="225"/>
      <c r="O100" s="225">
        <f>SUM(O101:O121)</f>
        <v>3.63</v>
      </c>
      <c r="P100" s="225"/>
      <c r="Q100" s="225">
        <f>SUM(Q101:Q121)</f>
        <v>0</v>
      </c>
      <c r="R100" s="226"/>
      <c r="S100" s="226"/>
      <c r="T100" s="227"/>
      <c r="U100" s="221"/>
      <c r="V100" s="221">
        <f>SUM(V101:V121)</f>
        <v>193.21</v>
      </c>
      <c r="W100" s="221"/>
      <c r="X100" s="221"/>
      <c r="Y100" s="221"/>
      <c r="AG100" t="s">
        <v>132</v>
      </c>
    </row>
    <row r="101" spans="1:60" ht="22.5" outlineLevel="1" x14ac:dyDescent="0.2">
      <c r="A101" s="229">
        <v>16</v>
      </c>
      <c r="B101" s="230" t="s">
        <v>273</v>
      </c>
      <c r="C101" s="239" t="s">
        <v>274</v>
      </c>
      <c r="D101" s="231" t="s">
        <v>275</v>
      </c>
      <c r="E101" s="232">
        <v>544</v>
      </c>
      <c r="F101" s="233"/>
      <c r="G101" s="234">
        <f>ROUND(E101*F101,2)</f>
        <v>0</v>
      </c>
      <c r="H101" s="233"/>
      <c r="I101" s="234">
        <f>ROUND(E101*H101,2)</f>
        <v>0</v>
      </c>
      <c r="J101" s="233"/>
      <c r="K101" s="234">
        <f>ROUND(E101*J101,2)</f>
        <v>0</v>
      </c>
      <c r="L101" s="234">
        <v>15</v>
      </c>
      <c r="M101" s="234">
        <f>G101*(1+L101/100)</f>
        <v>0</v>
      </c>
      <c r="N101" s="232">
        <v>6.9999999999999994E-5</v>
      </c>
      <c r="O101" s="232">
        <f>ROUND(E101*N101,2)</f>
        <v>0.04</v>
      </c>
      <c r="P101" s="232">
        <v>0</v>
      </c>
      <c r="Q101" s="232">
        <f>ROUND(E101*P101,2)</f>
        <v>0</v>
      </c>
      <c r="R101" s="234" t="s">
        <v>276</v>
      </c>
      <c r="S101" s="234" t="s">
        <v>136</v>
      </c>
      <c r="T101" s="235" t="s">
        <v>136</v>
      </c>
      <c r="U101" s="220">
        <v>0.34200000000000003</v>
      </c>
      <c r="V101" s="220">
        <f>ROUND(E101*U101,2)</f>
        <v>186.05</v>
      </c>
      <c r="W101" s="220"/>
      <c r="X101" s="220" t="s">
        <v>167</v>
      </c>
      <c r="Y101" s="220" t="s">
        <v>139</v>
      </c>
      <c r="Z101" s="210"/>
      <c r="AA101" s="210"/>
      <c r="AB101" s="210"/>
      <c r="AC101" s="210"/>
      <c r="AD101" s="210"/>
      <c r="AE101" s="210"/>
      <c r="AF101" s="210"/>
      <c r="AG101" s="210" t="s">
        <v>168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51" t="s">
        <v>277</v>
      </c>
      <c r="D102" s="244"/>
      <c r="E102" s="245">
        <v>544</v>
      </c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172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2.5" outlineLevel="1" x14ac:dyDescent="0.2">
      <c r="A103" s="229">
        <v>17</v>
      </c>
      <c r="B103" s="230" t="s">
        <v>278</v>
      </c>
      <c r="C103" s="239" t="s">
        <v>279</v>
      </c>
      <c r="D103" s="231" t="s">
        <v>182</v>
      </c>
      <c r="E103" s="232">
        <v>1</v>
      </c>
      <c r="F103" s="233"/>
      <c r="G103" s="234">
        <f>ROUND(E103*F103,2)</f>
        <v>0</v>
      </c>
      <c r="H103" s="233"/>
      <c r="I103" s="234">
        <f>ROUND(E103*H103,2)</f>
        <v>0</v>
      </c>
      <c r="J103" s="233"/>
      <c r="K103" s="234">
        <f>ROUND(E103*J103,2)</f>
        <v>0</v>
      </c>
      <c r="L103" s="234">
        <v>15</v>
      </c>
      <c r="M103" s="234">
        <f>G103*(1+L103/100)</f>
        <v>0</v>
      </c>
      <c r="N103" s="232">
        <v>1.0000000000000001E-5</v>
      </c>
      <c r="O103" s="232">
        <f>ROUND(E103*N103,2)</f>
        <v>0</v>
      </c>
      <c r="P103" s="232">
        <v>0</v>
      </c>
      <c r="Q103" s="232">
        <f>ROUND(E103*P103,2)</f>
        <v>0</v>
      </c>
      <c r="R103" s="234" t="s">
        <v>276</v>
      </c>
      <c r="S103" s="234" t="s">
        <v>136</v>
      </c>
      <c r="T103" s="235" t="s">
        <v>136</v>
      </c>
      <c r="U103" s="220">
        <v>0.39900000000000002</v>
      </c>
      <c r="V103" s="220">
        <f>ROUND(E103*U103,2)</f>
        <v>0.4</v>
      </c>
      <c r="W103" s="220"/>
      <c r="X103" s="220" t="s">
        <v>167</v>
      </c>
      <c r="Y103" s="220" t="s">
        <v>139</v>
      </c>
      <c r="Z103" s="210"/>
      <c r="AA103" s="210"/>
      <c r="AB103" s="210"/>
      <c r="AC103" s="210"/>
      <c r="AD103" s="210"/>
      <c r="AE103" s="210"/>
      <c r="AF103" s="210"/>
      <c r="AG103" s="210" t="s">
        <v>168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">
      <c r="A104" s="217"/>
      <c r="B104" s="218"/>
      <c r="C104" s="251" t="s">
        <v>280</v>
      </c>
      <c r="D104" s="244"/>
      <c r="E104" s="245">
        <v>1</v>
      </c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172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29">
        <v>18</v>
      </c>
      <c r="B105" s="230" t="s">
        <v>281</v>
      </c>
      <c r="C105" s="239" t="s">
        <v>282</v>
      </c>
      <c r="D105" s="231" t="s">
        <v>283</v>
      </c>
      <c r="E105" s="232">
        <v>6.2233599999999996</v>
      </c>
      <c r="F105" s="233"/>
      <c r="G105" s="234">
        <f>ROUND(E105*F105,2)</f>
        <v>0</v>
      </c>
      <c r="H105" s="233"/>
      <c r="I105" s="234">
        <f>ROUND(E105*H105,2)</f>
        <v>0</v>
      </c>
      <c r="J105" s="233"/>
      <c r="K105" s="234">
        <f>ROUND(E105*J105,2)</f>
        <v>0</v>
      </c>
      <c r="L105" s="234">
        <v>15</v>
      </c>
      <c r="M105" s="234">
        <f>G105*(1+L105/100)</f>
        <v>0</v>
      </c>
      <c r="N105" s="232">
        <v>2.3570000000000001E-2</v>
      </c>
      <c r="O105" s="232">
        <f>ROUND(E105*N105,2)</f>
        <v>0.15</v>
      </c>
      <c r="P105" s="232">
        <v>0</v>
      </c>
      <c r="Q105" s="232">
        <f>ROUND(E105*P105,2)</f>
        <v>0</v>
      </c>
      <c r="R105" s="234" t="s">
        <v>276</v>
      </c>
      <c r="S105" s="234" t="s">
        <v>136</v>
      </c>
      <c r="T105" s="235" t="s">
        <v>136</v>
      </c>
      <c r="U105" s="220">
        <v>0</v>
      </c>
      <c r="V105" s="220">
        <f>ROUND(E105*U105,2)</f>
        <v>0</v>
      </c>
      <c r="W105" s="220"/>
      <c r="X105" s="220" t="s">
        <v>167</v>
      </c>
      <c r="Y105" s="220" t="s">
        <v>139</v>
      </c>
      <c r="Z105" s="210"/>
      <c r="AA105" s="210"/>
      <c r="AB105" s="210"/>
      <c r="AC105" s="210"/>
      <c r="AD105" s="210"/>
      <c r="AE105" s="210"/>
      <c r="AF105" s="210"/>
      <c r="AG105" s="210" t="s">
        <v>168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17"/>
      <c r="B106" s="218"/>
      <c r="C106" s="251" t="s">
        <v>284</v>
      </c>
      <c r="D106" s="244"/>
      <c r="E106" s="245">
        <v>4.7872000000000003</v>
      </c>
      <c r="F106" s="220"/>
      <c r="G106" s="220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172</v>
      </c>
      <c r="AH106" s="210">
        <v>5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1" t="s">
        <v>285</v>
      </c>
      <c r="D107" s="244"/>
      <c r="E107" s="245">
        <v>1.4361600000000001</v>
      </c>
      <c r="F107" s="220"/>
      <c r="G107" s="220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172</v>
      </c>
      <c r="AH107" s="210">
        <v>5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2.5" outlineLevel="1" x14ac:dyDescent="0.2">
      <c r="A108" s="229">
        <v>19</v>
      </c>
      <c r="B108" s="230" t="s">
        <v>286</v>
      </c>
      <c r="C108" s="239" t="s">
        <v>287</v>
      </c>
      <c r="D108" s="231" t="s">
        <v>182</v>
      </c>
      <c r="E108" s="232">
        <v>337.28</v>
      </c>
      <c r="F108" s="233"/>
      <c r="G108" s="234">
        <f>ROUND(E108*F108,2)</f>
        <v>0</v>
      </c>
      <c r="H108" s="233"/>
      <c r="I108" s="234">
        <f>ROUND(E108*H108,2)</f>
        <v>0</v>
      </c>
      <c r="J108" s="233"/>
      <c r="K108" s="234">
        <f>ROUND(E108*J108,2)</f>
        <v>0</v>
      </c>
      <c r="L108" s="234">
        <v>15</v>
      </c>
      <c r="M108" s="234">
        <f>G108*(1+L108/100)</f>
        <v>0</v>
      </c>
      <c r="N108" s="232">
        <v>6.0000000000000002E-5</v>
      </c>
      <c r="O108" s="232">
        <f>ROUND(E108*N108,2)</f>
        <v>0.02</v>
      </c>
      <c r="P108" s="232">
        <v>0</v>
      </c>
      <c r="Q108" s="232">
        <f>ROUND(E108*P108,2)</f>
        <v>0</v>
      </c>
      <c r="R108" s="234" t="s">
        <v>276</v>
      </c>
      <c r="S108" s="234" t="s">
        <v>136</v>
      </c>
      <c r="T108" s="235" t="s">
        <v>136</v>
      </c>
      <c r="U108" s="220">
        <v>0</v>
      </c>
      <c r="V108" s="220">
        <f>ROUND(E108*U108,2)</f>
        <v>0</v>
      </c>
      <c r="W108" s="220"/>
      <c r="X108" s="220" t="s">
        <v>167</v>
      </c>
      <c r="Y108" s="220" t="s">
        <v>139</v>
      </c>
      <c r="Z108" s="210"/>
      <c r="AA108" s="210"/>
      <c r="AB108" s="210"/>
      <c r="AC108" s="210"/>
      <c r="AD108" s="210"/>
      <c r="AE108" s="210"/>
      <c r="AF108" s="210"/>
      <c r="AG108" s="210" t="s">
        <v>168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17"/>
      <c r="B109" s="218"/>
      <c r="C109" s="251" t="s">
        <v>288</v>
      </c>
      <c r="D109" s="244"/>
      <c r="E109" s="245">
        <v>228.48</v>
      </c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172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51" t="s">
        <v>289</v>
      </c>
      <c r="D110" s="244"/>
      <c r="E110" s="245">
        <v>108.8</v>
      </c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172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29">
        <v>20</v>
      </c>
      <c r="B111" s="230" t="s">
        <v>290</v>
      </c>
      <c r="C111" s="239" t="s">
        <v>291</v>
      </c>
      <c r="D111" s="231" t="s">
        <v>283</v>
      </c>
      <c r="E111" s="232">
        <v>4.7872000000000003</v>
      </c>
      <c r="F111" s="233"/>
      <c r="G111" s="234">
        <f>ROUND(E111*F111,2)</f>
        <v>0</v>
      </c>
      <c r="H111" s="233"/>
      <c r="I111" s="234">
        <f>ROUND(E111*H111,2)</f>
        <v>0</v>
      </c>
      <c r="J111" s="233"/>
      <c r="K111" s="234">
        <f>ROUND(E111*J111,2)</f>
        <v>0</v>
      </c>
      <c r="L111" s="234">
        <v>15</v>
      </c>
      <c r="M111" s="234">
        <f>G111*(1+L111/100)</f>
        <v>0</v>
      </c>
      <c r="N111" s="232">
        <v>0.55000000000000004</v>
      </c>
      <c r="O111" s="232">
        <f>ROUND(E111*N111,2)</f>
        <v>2.63</v>
      </c>
      <c r="P111" s="232">
        <v>0</v>
      </c>
      <c r="Q111" s="232">
        <f>ROUND(E111*P111,2)</f>
        <v>0</v>
      </c>
      <c r="R111" s="234" t="s">
        <v>254</v>
      </c>
      <c r="S111" s="234" t="s">
        <v>136</v>
      </c>
      <c r="T111" s="235" t="s">
        <v>136</v>
      </c>
      <c r="U111" s="220">
        <v>0</v>
      </c>
      <c r="V111" s="220">
        <f>ROUND(E111*U111,2)</f>
        <v>0</v>
      </c>
      <c r="W111" s="220"/>
      <c r="X111" s="220" t="s">
        <v>255</v>
      </c>
      <c r="Y111" s="220" t="s">
        <v>139</v>
      </c>
      <c r="Z111" s="210"/>
      <c r="AA111" s="210"/>
      <c r="AB111" s="210"/>
      <c r="AC111" s="210"/>
      <c r="AD111" s="210"/>
      <c r="AE111" s="210"/>
      <c r="AF111" s="210"/>
      <c r="AG111" s="210" t="s">
        <v>256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17"/>
      <c r="B112" s="218"/>
      <c r="C112" s="251" t="s">
        <v>292</v>
      </c>
      <c r="D112" s="244"/>
      <c r="E112" s="245">
        <v>4.3520000000000003</v>
      </c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172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53" t="s">
        <v>293</v>
      </c>
      <c r="D113" s="246"/>
      <c r="E113" s="247">
        <v>0.43519999999999998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172</v>
      </c>
      <c r="AH113" s="210">
        <v>4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29">
        <v>21</v>
      </c>
      <c r="B114" s="230" t="s">
        <v>294</v>
      </c>
      <c r="C114" s="239" t="s">
        <v>295</v>
      </c>
      <c r="D114" s="231" t="s">
        <v>283</v>
      </c>
      <c r="E114" s="232">
        <v>1.4361600000000001</v>
      </c>
      <c r="F114" s="233"/>
      <c r="G114" s="234">
        <f>ROUND(E114*F114,2)</f>
        <v>0</v>
      </c>
      <c r="H114" s="233"/>
      <c r="I114" s="234">
        <f>ROUND(E114*H114,2)</f>
        <v>0</v>
      </c>
      <c r="J114" s="233"/>
      <c r="K114" s="234">
        <f>ROUND(E114*J114,2)</f>
        <v>0</v>
      </c>
      <c r="L114" s="234">
        <v>15</v>
      </c>
      <c r="M114" s="234">
        <f>G114*(1+L114/100)</f>
        <v>0</v>
      </c>
      <c r="N114" s="232">
        <v>0.55000000000000004</v>
      </c>
      <c r="O114" s="232">
        <f>ROUND(E114*N114,2)</f>
        <v>0.79</v>
      </c>
      <c r="P114" s="232">
        <v>0</v>
      </c>
      <c r="Q114" s="232">
        <f>ROUND(E114*P114,2)</f>
        <v>0</v>
      </c>
      <c r="R114" s="234" t="s">
        <v>254</v>
      </c>
      <c r="S114" s="234" t="s">
        <v>136</v>
      </c>
      <c r="T114" s="235" t="s">
        <v>136</v>
      </c>
      <c r="U114" s="220">
        <v>0</v>
      </c>
      <c r="V114" s="220">
        <f>ROUND(E114*U114,2)</f>
        <v>0</v>
      </c>
      <c r="W114" s="220"/>
      <c r="X114" s="220" t="s">
        <v>255</v>
      </c>
      <c r="Y114" s="220" t="s">
        <v>139</v>
      </c>
      <c r="Z114" s="210"/>
      <c r="AA114" s="210"/>
      <c r="AB114" s="210"/>
      <c r="AC114" s="210"/>
      <c r="AD114" s="210"/>
      <c r="AE114" s="210"/>
      <c r="AF114" s="210"/>
      <c r="AG114" s="210" t="s">
        <v>256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51" t="s">
        <v>296</v>
      </c>
      <c r="D115" s="244"/>
      <c r="E115" s="245">
        <v>1.3056000000000001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172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53" t="s">
        <v>293</v>
      </c>
      <c r="D116" s="246"/>
      <c r="E116" s="247">
        <v>0.13056000000000001</v>
      </c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172</v>
      </c>
      <c r="AH116" s="210">
        <v>4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29">
        <v>22</v>
      </c>
      <c r="B117" s="230" t="s">
        <v>297</v>
      </c>
      <c r="C117" s="239" t="s">
        <v>298</v>
      </c>
      <c r="D117" s="231" t="s">
        <v>231</v>
      </c>
      <c r="E117" s="232">
        <v>3.6278600000000001</v>
      </c>
      <c r="F117" s="233"/>
      <c r="G117" s="234">
        <f>ROUND(E117*F117,2)</f>
        <v>0</v>
      </c>
      <c r="H117" s="233"/>
      <c r="I117" s="234">
        <f>ROUND(E117*H117,2)</f>
        <v>0</v>
      </c>
      <c r="J117" s="233"/>
      <c r="K117" s="234">
        <f>ROUND(E117*J117,2)</f>
        <v>0</v>
      </c>
      <c r="L117" s="234">
        <v>15</v>
      </c>
      <c r="M117" s="234">
        <f>G117*(1+L117/100)</f>
        <v>0</v>
      </c>
      <c r="N117" s="232">
        <v>0</v>
      </c>
      <c r="O117" s="232">
        <f>ROUND(E117*N117,2)</f>
        <v>0</v>
      </c>
      <c r="P117" s="232">
        <v>0</v>
      </c>
      <c r="Q117" s="232">
        <f>ROUND(E117*P117,2)</f>
        <v>0</v>
      </c>
      <c r="R117" s="234" t="s">
        <v>276</v>
      </c>
      <c r="S117" s="234" t="s">
        <v>136</v>
      </c>
      <c r="T117" s="235" t="s">
        <v>136</v>
      </c>
      <c r="U117" s="220">
        <v>1.863</v>
      </c>
      <c r="V117" s="220">
        <f>ROUND(E117*U117,2)</f>
        <v>6.76</v>
      </c>
      <c r="W117" s="220"/>
      <c r="X117" s="220" t="s">
        <v>232</v>
      </c>
      <c r="Y117" s="220" t="s">
        <v>139</v>
      </c>
      <c r="Z117" s="210"/>
      <c r="AA117" s="210"/>
      <c r="AB117" s="210"/>
      <c r="AC117" s="210"/>
      <c r="AD117" s="210"/>
      <c r="AE117" s="210"/>
      <c r="AF117" s="210"/>
      <c r="AG117" s="210" t="s">
        <v>233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52" t="s">
        <v>270</v>
      </c>
      <c r="D118" s="249"/>
      <c r="E118" s="249"/>
      <c r="F118" s="249"/>
      <c r="G118" s="249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235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51" t="s">
        <v>236</v>
      </c>
      <c r="D119" s="244"/>
      <c r="E119" s="245"/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172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1" t="s">
        <v>299</v>
      </c>
      <c r="D120" s="244"/>
      <c r="E120" s="245"/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172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51" t="s">
        <v>300</v>
      </c>
      <c r="D121" s="244"/>
      <c r="E121" s="245">
        <v>3.6278600000000001</v>
      </c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172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x14ac:dyDescent="0.2">
      <c r="A122" s="222" t="s">
        <v>131</v>
      </c>
      <c r="B122" s="223" t="s">
        <v>93</v>
      </c>
      <c r="C122" s="238" t="s">
        <v>94</v>
      </c>
      <c r="D122" s="224"/>
      <c r="E122" s="225"/>
      <c r="F122" s="226"/>
      <c r="G122" s="226">
        <f>SUMIF(AG123:AG202,"&lt;&gt;NOR",G123:G202)</f>
        <v>0</v>
      </c>
      <c r="H122" s="226"/>
      <c r="I122" s="226">
        <f>SUM(I123:I202)</f>
        <v>0</v>
      </c>
      <c r="J122" s="226"/>
      <c r="K122" s="226">
        <f>SUM(K123:K202)</f>
        <v>0</v>
      </c>
      <c r="L122" s="226"/>
      <c r="M122" s="226">
        <f>SUM(M123:M202)</f>
        <v>0</v>
      </c>
      <c r="N122" s="225"/>
      <c r="O122" s="225">
        <f>SUM(O123:O202)</f>
        <v>10.479999999999999</v>
      </c>
      <c r="P122" s="225"/>
      <c r="Q122" s="225">
        <f>SUM(Q123:Q202)</f>
        <v>10.88</v>
      </c>
      <c r="R122" s="226"/>
      <c r="S122" s="226"/>
      <c r="T122" s="227"/>
      <c r="U122" s="221"/>
      <c r="V122" s="221">
        <f>SUM(V123:V202)</f>
        <v>704.15</v>
      </c>
      <c r="W122" s="221"/>
      <c r="X122" s="221"/>
      <c r="Y122" s="221"/>
      <c r="AG122" t="s">
        <v>132</v>
      </c>
    </row>
    <row r="123" spans="1:60" outlineLevel="1" x14ac:dyDescent="0.2">
      <c r="A123" s="229">
        <v>23</v>
      </c>
      <c r="B123" s="230" t="s">
        <v>301</v>
      </c>
      <c r="C123" s="239" t="s">
        <v>302</v>
      </c>
      <c r="D123" s="231" t="s">
        <v>165</v>
      </c>
      <c r="E123" s="232">
        <v>10</v>
      </c>
      <c r="F123" s="233"/>
      <c r="G123" s="234">
        <f>ROUND(E123*F123,2)</f>
        <v>0</v>
      </c>
      <c r="H123" s="233"/>
      <c r="I123" s="234">
        <f>ROUND(E123*H123,2)</f>
        <v>0</v>
      </c>
      <c r="J123" s="233"/>
      <c r="K123" s="234">
        <f>ROUND(E123*J123,2)</f>
        <v>0</v>
      </c>
      <c r="L123" s="234">
        <v>15</v>
      </c>
      <c r="M123" s="234">
        <f>G123*(1+L123/100)</f>
        <v>0</v>
      </c>
      <c r="N123" s="232">
        <v>2.7999999999999998E-4</v>
      </c>
      <c r="O123" s="232">
        <f>ROUND(E123*N123,2)</f>
        <v>0</v>
      </c>
      <c r="P123" s="232">
        <v>0</v>
      </c>
      <c r="Q123" s="232">
        <f>ROUND(E123*P123,2)</f>
        <v>0</v>
      </c>
      <c r="R123" s="234" t="s">
        <v>303</v>
      </c>
      <c r="S123" s="234" t="s">
        <v>136</v>
      </c>
      <c r="T123" s="235" t="s">
        <v>136</v>
      </c>
      <c r="U123" s="220">
        <v>3.528</v>
      </c>
      <c r="V123" s="220">
        <f>ROUND(E123*U123,2)</f>
        <v>35.28</v>
      </c>
      <c r="W123" s="220"/>
      <c r="X123" s="220" t="s">
        <v>167</v>
      </c>
      <c r="Y123" s="220" t="s">
        <v>139</v>
      </c>
      <c r="Z123" s="210"/>
      <c r="AA123" s="210"/>
      <c r="AB123" s="210"/>
      <c r="AC123" s="210"/>
      <c r="AD123" s="210"/>
      <c r="AE123" s="210"/>
      <c r="AF123" s="210"/>
      <c r="AG123" s="210" t="s">
        <v>168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">
      <c r="A124" s="217"/>
      <c r="B124" s="218"/>
      <c r="C124" s="240" t="s">
        <v>304</v>
      </c>
      <c r="D124" s="237"/>
      <c r="E124" s="237"/>
      <c r="F124" s="237"/>
      <c r="G124" s="237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142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36" t="str">
        <f>C124</f>
        <v xml:space="preserve"> Položka obsahuje: demontáž krytiny, úpravu podstřešní fólie, montáž okna, doložení krytiny včetně rozměrové úpravy, montáž lemování.</v>
      </c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17"/>
      <c r="B125" s="218"/>
      <c r="C125" s="251" t="s">
        <v>171</v>
      </c>
      <c r="D125" s="244"/>
      <c r="E125" s="245"/>
      <c r="F125" s="220"/>
      <c r="G125" s="220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172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51" t="s">
        <v>174</v>
      </c>
      <c r="D126" s="244"/>
      <c r="E126" s="245">
        <v>10</v>
      </c>
      <c r="F126" s="220"/>
      <c r="G126" s="220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172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29">
        <v>24</v>
      </c>
      <c r="B127" s="230" t="s">
        <v>305</v>
      </c>
      <c r="C127" s="239" t="s">
        <v>306</v>
      </c>
      <c r="D127" s="231" t="s">
        <v>165</v>
      </c>
      <c r="E127" s="232">
        <v>126</v>
      </c>
      <c r="F127" s="233"/>
      <c r="G127" s="234">
        <f>ROUND(E127*F127,2)</f>
        <v>0</v>
      </c>
      <c r="H127" s="233"/>
      <c r="I127" s="234">
        <f>ROUND(E127*H127,2)</f>
        <v>0</v>
      </c>
      <c r="J127" s="233"/>
      <c r="K127" s="234">
        <f>ROUND(E127*J127,2)</f>
        <v>0</v>
      </c>
      <c r="L127" s="234">
        <v>15</v>
      </c>
      <c r="M127" s="234">
        <f>G127*(1+L127/100)</f>
        <v>0</v>
      </c>
      <c r="N127" s="232">
        <v>2.7999999999999998E-4</v>
      </c>
      <c r="O127" s="232">
        <f>ROUND(E127*N127,2)</f>
        <v>0.04</v>
      </c>
      <c r="P127" s="232">
        <v>0</v>
      </c>
      <c r="Q127" s="232">
        <f>ROUND(E127*P127,2)</f>
        <v>0</v>
      </c>
      <c r="R127" s="234" t="s">
        <v>303</v>
      </c>
      <c r="S127" s="234" t="s">
        <v>136</v>
      </c>
      <c r="T127" s="235" t="s">
        <v>136</v>
      </c>
      <c r="U127" s="220">
        <v>4.1900000000000004</v>
      </c>
      <c r="V127" s="220">
        <f>ROUND(E127*U127,2)</f>
        <v>527.94000000000005</v>
      </c>
      <c r="W127" s="220"/>
      <c r="X127" s="220" t="s">
        <v>167</v>
      </c>
      <c r="Y127" s="220" t="s">
        <v>139</v>
      </c>
      <c r="Z127" s="210"/>
      <c r="AA127" s="210"/>
      <c r="AB127" s="210"/>
      <c r="AC127" s="210"/>
      <c r="AD127" s="210"/>
      <c r="AE127" s="210"/>
      <c r="AF127" s="210"/>
      <c r="AG127" s="210" t="s">
        <v>168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40" t="s">
        <v>304</v>
      </c>
      <c r="D128" s="237"/>
      <c r="E128" s="237"/>
      <c r="F128" s="237"/>
      <c r="G128" s="237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142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36" t="str">
        <f>C128</f>
        <v xml:space="preserve"> Položka obsahuje: demontáž krytiny, úpravu podstřešní fólie, montáž okna, doložení krytiny včetně rozměrové úpravy, montáž lemování.</v>
      </c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">
      <c r="A129" s="217"/>
      <c r="B129" s="218"/>
      <c r="C129" s="251" t="s">
        <v>171</v>
      </c>
      <c r="D129" s="244"/>
      <c r="E129" s="245"/>
      <c r="F129" s="220"/>
      <c r="G129" s="220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172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17"/>
      <c r="B130" s="218"/>
      <c r="C130" s="251" t="s">
        <v>173</v>
      </c>
      <c r="D130" s="244"/>
      <c r="E130" s="245">
        <v>126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172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29">
        <v>25</v>
      </c>
      <c r="B131" s="230" t="s">
        <v>307</v>
      </c>
      <c r="C131" s="239" t="s">
        <v>308</v>
      </c>
      <c r="D131" s="231" t="s">
        <v>165</v>
      </c>
      <c r="E131" s="232">
        <v>136</v>
      </c>
      <c r="F131" s="233"/>
      <c r="G131" s="234">
        <f>ROUND(E131*F131,2)</f>
        <v>0</v>
      </c>
      <c r="H131" s="233"/>
      <c r="I131" s="234">
        <f>ROUND(E131*H131,2)</f>
        <v>0</v>
      </c>
      <c r="J131" s="233"/>
      <c r="K131" s="234">
        <f>ROUND(E131*J131,2)</f>
        <v>0</v>
      </c>
      <c r="L131" s="234">
        <v>15</v>
      </c>
      <c r="M131" s="234">
        <f>G131*(1+L131/100)</f>
        <v>0</v>
      </c>
      <c r="N131" s="232">
        <v>2.7999999999999998E-4</v>
      </c>
      <c r="O131" s="232">
        <f>ROUND(E131*N131,2)</f>
        <v>0.04</v>
      </c>
      <c r="P131" s="232">
        <v>0</v>
      </c>
      <c r="Q131" s="232">
        <f>ROUND(E131*P131,2)</f>
        <v>0</v>
      </c>
      <c r="R131" s="234" t="s">
        <v>303</v>
      </c>
      <c r="S131" s="234" t="s">
        <v>136</v>
      </c>
      <c r="T131" s="235" t="s">
        <v>136</v>
      </c>
      <c r="U131" s="220">
        <v>0.72799999999999998</v>
      </c>
      <c r="V131" s="220">
        <f>ROUND(E131*U131,2)</f>
        <v>99.01</v>
      </c>
      <c r="W131" s="220"/>
      <c r="X131" s="220" t="s">
        <v>167</v>
      </c>
      <c r="Y131" s="220" t="s">
        <v>139</v>
      </c>
      <c r="Z131" s="210"/>
      <c r="AA131" s="210"/>
      <c r="AB131" s="210"/>
      <c r="AC131" s="210"/>
      <c r="AD131" s="210"/>
      <c r="AE131" s="210"/>
      <c r="AF131" s="210"/>
      <c r="AG131" s="210" t="s">
        <v>168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22.5" outlineLevel="2" x14ac:dyDescent="0.2">
      <c r="A132" s="217"/>
      <c r="B132" s="218"/>
      <c r="C132" s="240" t="s">
        <v>309</v>
      </c>
      <c r="D132" s="237"/>
      <c r="E132" s="237"/>
      <c r="F132" s="237"/>
      <c r="G132" s="237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10"/>
      <c r="AA132" s="210"/>
      <c r="AB132" s="210"/>
      <c r="AC132" s="210"/>
      <c r="AD132" s="210"/>
      <c r="AE132" s="210"/>
      <c r="AF132" s="210"/>
      <c r="AG132" s="210" t="s">
        <v>142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36" t="str">
        <f>C132</f>
        <v>Položka obsahuje montáž zateplovací sady (tepelně izolační rám, manžeta z hydroizolační fólie, samonosný drenážní žlábek z galvanizolavé oceli) střešních oken</v>
      </c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51" t="s">
        <v>171</v>
      </c>
      <c r="D133" s="244"/>
      <c r="E133" s="245"/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172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51" t="s">
        <v>173</v>
      </c>
      <c r="D134" s="244"/>
      <c r="E134" s="245">
        <v>126</v>
      </c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172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17"/>
      <c r="B135" s="218"/>
      <c r="C135" s="251" t="s">
        <v>174</v>
      </c>
      <c r="D135" s="244"/>
      <c r="E135" s="245">
        <v>10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172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29">
        <v>26</v>
      </c>
      <c r="B136" s="230" t="s">
        <v>310</v>
      </c>
      <c r="C136" s="239" t="s">
        <v>311</v>
      </c>
      <c r="D136" s="231" t="s">
        <v>165</v>
      </c>
      <c r="E136" s="232">
        <v>136</v>
      </c>
      <c r="F136" s="233"/>
      <c r="G136" s="234">
        <f>ROUND(E136*F136,2)</f>
        <v>0</v>
      </c>
      <c r="H136" s="233"/>
      <c r="I136" s="234">
        <f>ROUND(E136*H136,2)</f>
        <v>0</v>
      </c>
      <c r="J136" s="233"/>
      <c r="K136" s="234">
        <f>ROUND(E136*J136,2)</f>
        <v>0</v>
      </c>
      <c r="L136" s="234">
        <v>15</v>
      </c>
      <c r="M136" s="234">
        <f>G136*(1+L136/100)</f>
        <v>0</v>
      </c>
      <c r="N136" s="232">
        <v>0</v>
      </c>
      <c r="O136" s="232">
        <f>ROUND(E136*N136,2)</f>
        <v>0</v>
      </c>
      <c r="P136" s="232">
        <v>0.08</v>
      </c>
      <c r="Q136" s="232">
        <f>ROUND(E136*P136,2)</f>
        <v>10.88</v>
      </c>
      <c r="R136" s="234"/>
      <c r="S136" s="234" t="s">
        <v>177</v>
      </c>
      <c r="T136" s="235" t="s">
        <v>137</v>
      </c>
      <c r="U136" s="220">
        <v>0.1196</v>
      </c>
      <c r="V136" s="220">
        <f>ROUND(E136*U136,2)</f>
        <v>16.27</v>
      </c>
      <c r="W136" s="220"/>
      <c r="X136" s="220" t="s">
        <v>167</v>
      </c>
      <c r="Y136" s="220" t="s">
        <v>139</v>
      </c>
      <c r="Z136" s="210"/>
      <c r="AA136" s="210"/>
      <c r="AB136" s="210"/>
      <c r="AC136" s="210"/>
      <c r="AD136" s="210"/>
      <c r="AE136" s="210"/>
      <c r="AF136" s="210"/>
      <c r="AG136" s="210" t="s">
        <v>168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17"/>
      <c r="B137" s="218"/>
      <c r="C137" s="251" t="s">
        <v>171</v>
      </c>
      <c r="D137" s="244"/>
      <c r="E137" s="245"/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172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17"/>
      <c r="B138" s="218"/>
      <c r="C138" s="251" t="s">
        <v>312</v>
      </c>
      <c r="D138" s="244"/>
      <c r="E138" s="245">
        <v>126</v>
      </c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172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51" t="s">
        <v>313</v>
      </c>
      <c r="D139" s="244"/>
      <c r="E139" s="245">
        <v>10</v>
      </c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172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ht="22.5" outlineLevel="1" x14ac:dyDescent="0.2">
      <c r="A140" s="229">
        <v>27</v>
      </c>
      <c r="B140" s="230" t="s">
        <v>314</v>
      </c>
      <c r="C140" s="239" t="s">
        <v>315</v>
      </c>
      <c r="D140" s="231" t="s">
        <v>165</v>
      </c>
      <c r="E140" s="232">
        <v>560.32000000000005</v>
      </c>
      <c r="F140" s="233"/>
      <c r="G140" s="234">
        <f>ROUND(E140*F140,2)</f>
        <v>0</v>
      </c>
      <c r="H140" s="233"/>
      <c r="I140" s="234">
        <f>ROUND(E140*H140,2)</f>
        <v>0</v>
      </c>
      <c r="J140" s="233"/>
      <c r="K140" s="234">
        <f>ROUND(E140*J140,2)</f>
        <v>0</v>
      </c>
      <c r="L140" s="234">
        <v>15</v>
      </c>
      <c r="M140" s="234">
        <f>G140*(1+L140/100)</f>
        <v>0</v>
      </c>
      <c r="N140" s="232">
        <v>2.8999999999999998E-3</v>
      </c>
      <c r="O140" s="232">
        <f>ROUND(E140*N140,2)</f>
        <v>1.62</v>
      </c>
      <c r="P140" s="232">
        <v>0</v>
      </c>
      <c r="Q140" s="232">
        <f>ROUND(E140*P140,2)</f>
        <v>0</v>
      </c>
      <c r="R140" s="234" t="s">
        <v>254</v>
      </c>
      <c r="S140" s="234" t="s">
        <v>136</v>
      </c>
      <c r="T140" s="235" t="s">
        <v>136</v>
      </c>
      <c r="U140" s="220">
        <v>0</v>
      </c>
      <c r="V140" s="220">
        <f>ROUND(E140*U140,2)</f>
        <v>0</v>
      </c>
      <c r="W140" s="220"/>
      <c r="X140" s="220" t="s">
        <v>255</v>
      </c>
      <c r="Y140" s="220" t="s">
        <v>139</v>
      </c>
      <c r="Z140" s="210"/>
      <c r="AA140" s="210"/>
      <c r="AB140" s="210"/>
      <c r="AC140" s="210"/>
      <c r="AD140" s="210"/>
      <c r="AE140" s="210"/>
      <c r="AF140" s="210"/>
      <c r="AG140" s="210" t="s">
        <v>256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51" t="s">
        <v>316</v>
      </c>
      <c r="D141" s="244"/>
      <c r="E141" s="245">
        <v>544</v>
      </c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172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53" t="s">
        <v>264</v>
      </c>
      <c r="D142" s="246"/>
      <c r="E142" s="247">
        <v>16.32</v>
      </c>
      <c r="F142" s="220"/>
      <c r="G142" s="220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172</v>
      </c>
      <c r="AH142" s="210">
        <v>4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29">
        <v>28</v>
      </c>
      <c r="B143" s="230" t="s">
        <v>317</v>
      </c>
      <c r="C143" s="239" t="s">
        <v>318</v>
      </c>
      <c r="D143" s="231" t="s">
        <v>165</v>
      </c>
      <c r="E143" s="232">
        <v>126</v>
      </c>
      <c r="F143" s="233"/>
      <c r="G143" s="234">
        <f>ROUND(E143*F143,2)</f>
        <v>0</v>
      </c>
      <c r="H143" s="233"/>
      <c r="I143" s="234">
        <f>ROUND(E143*H143,2)</f>
        <v>0</v>
      </c>
      <c r="J143" s="233"/>
      <c r="K143" s="234">
        <f>ROUND(E143*J143,2)</f>
        <v>0</v>
      </c>
      <c r="L143" s="234">
        <v>15</v>
      </c>
      <c r="M143" s="234">
        <f>G143*(1+L143/100)</f>
        <v>0</v>
      </c>
      <c r="N143" s="232">
        <v>5.7099999999999998E-2</v>
      </c>
      <c r="O143" s="232">
        <f>ROUND(E143*N143,2)</f>
        <v>7.19</v>
      </c>
      <c r="P143" s="232">
        <v>0</v>
      </c>
      <c r="Q143" s="232">
        <f>ROUND(E143*P143,2)</f>
        <v>0</v>
      </c>
      <c r="R143" s="234"/>
      <c r="S143" s="234" t="s">
        <v>177</v>
      </c>
      <c r="T143" s="235" t="s">
        <v>137</v>
      </c>
      <c r="U143" s="220">
        <v>0</v>
      </c>
      <c r="V143" s="220">
        <f>ROUND(E143*U143,2)</f>
        <v>0</v>
      </c>
      <c r="W143" s="220"/>
      <c r="X143" s="220" t="s">
        <v>255</v>
      </c>
      <c r="Y143" s="220" t="s">
        <v>139</v>
      </c>
      <c r="Z143" s="210"/>
      <c r="AA143" s="210"/>
      <c r="AB143" s="210"/>
      <c r="AC143" s="210"/>
      <c r="AD143" s="210"/>
      <c r="AE143" s="210"/>
      <c r="AF143" s="210"/>
      <c r="AG143" s="210" t="s">
        <v>256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40" t="s">
        <v>319</v>
      </c>
      <c r="D144" s="237"/>
      <c r="E144" s="237"/>
      <c r="F144" s="237"/>
      <c r="G144" s="237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142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50" t="s">
        <v>320</v>
      </c>
      <c r="D145" s="248"/>
      <c r="E145" s="248"/>
      <c r="F145" s="248"/>
      <c r="G145" s="248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142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36" t="str">
        <f>C145</f>
        <v>Materiálové provedení rámu a křídla : dřevěné jádro s bezúdržbovou polyuretanovou vrstvou v barvě bílé,</v>
      </c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50" t="s">
        <v>321</v>
      </c>
      <c r="D146" s="248"/>
      <c r="E146" s="248"/>
      <c r="F146" s="248"/>
      <c r="G146" s="248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142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17"/>
      <c r="B147" s="218"/>
      <c r="C147" s="250" t="s">
        <v>322</v>
      </c>
      <c r="D147" s="248"/>
      <c r="E147" s="248"/>
      <c r="F147" s="248"/>
      <c r="G147" s="248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142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50" t="s">
        <v>323</v>
      </c>
      <c r="D148" s="248"/>
      <c r="E148" s="248"/>
      <c r="F148" s="248"/>
      <c r="G148" s="248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142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17"/>
      <c r="B149" s="218"/>
      <c r="C149" s="250" t="s">
        <v>324</v>
      </c>
      <c r="D149" s="248"/>
      <c r="E149" s="248"/>
      <c r="F149" s="248"/>
      <c r="G149" s="248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142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50" t="s">
        <v>325</v>
      </c>
      <c r="D150" s="248"/>
      <c r="E150" s="248"/>
      <c r="F150" s="248"/>
      <c r="G150" s="248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142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">
      <c r="A151" s="217"/>
      <c r="B151" s="218"/>
      <c r="C151" s="250" t="s">
        <v>326</v>
      </c>
      <c r="D151" s="248"/>
      <c r="E151" s="248"/>
      <c r="F151" s="248"/>
      <c r="G151" s="248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142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17"/>
      <c r="B152" s="218"/>
      <c r="C152" s="250" t="s">
        <v>327</v>
      </c>
      <c r="D152" s="248"/>
      <c r="E152" s="248"/>
      <c r="F152" s="248"/>
      <c r="G152" s="248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142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17"/>
      <c r="B153" s="218"/>
      <c r="C153" s="250" t="s">
        <v>328</v>
      </c>
      <c r="D153" s="248"/>
      <c r="E153" s="248"/>
      <c r="F153" s="248"/>
      <c r="G153" s="248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10"/>
      <c r="AA153" s="210"/>
      <c r="AB153" s="210"/>
      <c r="AC153" s="210"/>
      <c r="AD153" s="210"/>
      <c r="AE153" s="210"/>
      <c r="AF153" s="210"/>
      <c r="AG153" s="210" t="s">
        <v>142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17"/>
      <c r="B154" s="218"/>
      <c r="C154" s="250" t="s">
        <v>329</v>
      </c>
      <c r="D154" s="248"/>
      <c r="E154" s="248"/>
      <c r="F154" s="248"/>
      <c r="G154" s="248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142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17"/>
      <c r="B155" s="218"/>
      <c r="C155" s="250" t="s">
        <v>330</v>
      </c>
      <c r="D155" s="248"/>
      <c r="E155" s="248"/>
      <c r="F155" s="248"/>
      <c r="G155" s="248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142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50" t="s">
        <v>331</v>
      </c>
      <c r="D156" s="248"/>
      <c r="E156" s="248"/>
      <c r="F156" s="248"/>
      <c r="G156" s="248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142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17"/>
      <c r="B157" s="218"/>
      <c r="C157" s="250" t="s">
        <v>332</v>
      </c>
      <c r="D157" s="248"/>
      <c r="E157" s="248"/>
      <c r="F157" s="248"/>
      <c r="G157" s="248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10"/>
      <c r="AA157" s="210"/>
      <c r="AB157" s="210"/>
      <c r="AC157" s="210"/>
      <c r="AD157" s="210"/>
      <c r="AE157" s="210"/>
      <c r="AF157" s="210"/>
      <c r="AG157" s="210" t="s">
        <v>142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51" t="s">
        <v>171</v>
      </c>
      <c r="D158" s="244"/>
      <c r="E158" s="245"/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172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17"/>
      <c r="B159" s="218"/>
      <c r="C159" s="251" t="s">
        <v>173</v>
      </c>
      <c r="D159" s="244"/>
      <c r="E159" s="245">
        <v>126</v>
      </c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10"/>
      <c r="AA159" s="210"/>
      <c r="AB159" s="210"/>
      <c r="AC159" s="210"/>
      <c r="AD159" s="210"/>
      <c r="AE159" s="210"/>
      <c r="AF159" s="210"/>
      <c r="AG159" s="210" t="s">
        <v>172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29">
        <v>29</v>
      </c>
      <c r="B160" s="230" t="s">
        <v>333</v>
      </c>
      <c r="C160" s="239" t="s">
        <v>334</v>
      </c>
      <c r="D160" s="231" t="s">
        <v>165</v>
      </c>
      <c r="E160" s="232">
        <v>10</v>
      </c>
      <c r="F160" s="233"/>
      <c r="G160" s="234">
        <f>ROUND(E160*F160,2)</f>
        <v>0</v>
      </c>
      <c r="H160" s="233"/>
      <c r="I160" s="234">
        <f>ROUND(E160*H160,2)</f>
        <v>0</v>
      </c>
      <c r="J160" s="233"/>
      <c r="K160" s="234">
        <f>ROUND(E160*J160,2)</f>
        <v>0</v>
      </c>
      <c r="L160" s="234">
        <v>15</v>
      </c>
      <c r="M160" s="234">
        <f>G160*(1+L160/100)</f>
        <v>0</v>
      </c>
      <c r="N160" s="232">
        <v>4.9700000000000001E-2</v>
      </c>
      <c r="O160" s="232">
        <f>ROUND(E160*N160,2)</f>
        <v>0.5</v>
      </c>
      <c r="P160" s="232">
        <v>0</v>
      </c>
      <c r="Q160" s="232">
        <f>ROUND(E160*P160,2)</f>
        <v>0</v>
      </c>
      <c r="R160" s="234"/>
      <c r="S160" s="234" t="s">
        <v>177</v>
      </c>
      <c r="T160" s="235" t="s">
        <v>137</v>
      </c>
      <c r="U160" s="220">
        <v>0</v>
      </c>
      <c r="V160" s="220">
        <f>ROUND(E160*U160,2)</f>
        <v>0</v>
      </c>
      <c r="W160" s="220"/>
      <c r="X160" s="220" t="s">
        <v>255</v>
      </c>
      <c r="Y160" s="220" t="s">
        <v>139</v>
      </c>
      <c r="Z160" s="210"/>
      <c r="AA160" s="210"/>
      <c r="AB160" s="210"/>
      <c r="AC160" s="210"/>
      <c r="AD160" s="210"/>
      <c r="AE160" s="210"/>
      <c r="AF160" s="210"/>
      <c r="AG160" s="210" t="s">
        <v>256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">
      <c r="A161" s="217"/>
      <c r="B161" s="218"/>
      <c r="C161" s="240" t="s">
        <v>319</v>
      </c>
      <c r="D161" s="237"/>
      <c r="E161" s="237"/>
      <c r="F161" s="237"/>
      <c r="G161" s="237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142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17"/>
      <c r="B162" s="218"/>
      <c r="C162" s="250" t="s">
        <v>320</v>
      </c>
      <c r="D162" s="248"/>
      <c r="E162" s="248"/>
      <c r="F162" s="248"/>
      <c r="G162" s="248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142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36" t="str">
        <f>C162</f>
        <v>Materiálové provedení rámu a křídla : dřevěné jádro s bezúdržbovou polyuretanovou vrstvou v barvě bílé,</v>
      </c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50" t="s">
        <v>321</v>
      </c>
      <c r="D163" s="248"/>
      <c r="E163" s="248"/>
      <c r="F163" s="248"/>
      <c r="G163" s="248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142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50" t="s">
        <v>322</v>
      </c>
      <c r="D164" s="248"/>
      <c r="E164" s="248"/>
      <c r="F164" s="248"/>
      <c r="G164" s="248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142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17"/>
      <c r="B165" s="218"/>
      <c r="C165" s="250" t="s">
        <v>323</v>
      </c>
      <c r="D165" s="248"/>
      <c r="E165" s="248"/>
      <c r="F165" s="248"/>
      <c r="G165" s="248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142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50" t="s">
        <v>324</v>
      </c>
      <c r="D166" s="248"/>
      <c r="E166" s="248"/>
      <c r="F166" s="248"/>
      <c r="G166" s="248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142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50" t="s">
        <v>325</v>
      </c>
      <c r="D167" s="248"/>
      <c r="E167" s="248"/>
      <c r="F167" s="248"/>
      <c r="G167" s="248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142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17"/>
      <c r="B168" s="218"/>
      <c r="C168" s="250" t="s">
        <v>326</v>
      </c>
      <c r="D168" s="248"/>
      <c r="E168" s="248"/>
      <c r="F168" s="248"/>
      <c r="G168" s="248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10"/>
      <c r="AA168" s="210"/>
      <c r="AB168" s="210"/>
      <c r="AC168" s="210"/>
      <c r="AD168" s="210"/>
      <c r="AE168" s="210"/>
      <c r="AF168" s="210"/>
      <c r="AG168" s="210" t="s">
        <v>142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17"/>
      <c r="B169" s="218"/>
      <c r="C169" s="250" t="s">
        <v>327</v>
      </c>
      <c r="D169" s="248"/>
      <c r="E169" s="248"/>
      <c r="F169" s="248"/>
      <c r="G169" s="248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142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17"/>
      <c r="B170" s="218"/>
      <c r="C170" s="250" t="s">
        <v>328</v>
      </c>
      <c r="D170" s="248"/>
      <c r="E170" s="248"/>
      <c r="F170" s="248"/>
      <c r="G170" s="248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142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">
      <c r="A171" s="217"/>
      <c r="B171" s="218"/>
      <c r="C171" s="250" t="s">
        <v>329</v>
      </c>
      <c r="D171" s="248"/>
      <c r="E171" s="248"/>
      <c r="F171" s="248"/>
      <c r="G171" s="248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10"/>
      <c r="AA171" s="210"/>
      <c r="AB171" s="210"/>
      <c r="AC171" s="210"/>
      <c r="AD171" s="210"/>
      <c r="AE171" s="210"/>
      <c r="AF171" s="210"/>
      <c r="AG171" s="210" t="s">
        <v>142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">
      <c r="A172" s="217"/>
      <c r="B172" s="218"/>
      <c r="C172" s="250" t="s">
        <v>330</v>
      </c>
      <c r="D172" s="248"/>
      <c r="E172" s="248"/>
      <c r="F172" s="248"/>
      <c r="G172" s="248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10"/>
      <c r="AA172" s="210"/>
      <c r="AB172" s="210"/>
      <c r="AC172" s="210"/>
      <c r="AD172" s="210"/>
      <c r="AE172" s="210"/>
      <c r="AF172" s="210"/>
      <c r="AG172" s="210" t="s">
        <v>142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17"/>
      <c r="B173" s="218"/>
      <c r="C173" s="250" t="s">
        <v>331</v>
      </c>
      <c r="D173" s="248"/>
      <c r="E173" s="248"/>
      <c r="F173" s="248"/>
      <c r="G173" s="248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142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17"/>
      <c r="B174" s="218"/>
      <c r="C174" s="250" t="s">
        <v>332</v>
      </c>
      <c r="D174" s="248"/>
      <c r="E174" s="248"/>
      <c r="F174" s="248"/>
      <c r="G174" s="248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142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17"/>
      <c r="B175" s="218"/>
      <c r="C175" s="251" t="s">
        <v>171</v>
      </c>
      <c r="D175" s="244"/>
      <c r="E175" s="245"/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172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1" t="s">
        <v>174</v>
      </c>
      <c r="D176" s="244"/>
      <c r="E176" s="245">
        <v>10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172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22.5" outlineLevel="1" x14ac:dyDescent="0.2">
      <c r="A177" s="229">
        <v>30</v>
      </c>
      <c r="B177" s="230" t="s">
        <v>335</v>
      </c>
      <c r="C177" s="239" t="s">
        <v>336</v>
      </c>
      <c r="D177" s="231" t="s">
        <v>165</v>
      </c>
      <c r="E177" s="232">
        <v>51</v>
      </c>
      <c r="F177" s="233"/>
      <c r="G177" s="234">
        <f>ROUND(E177*F177,2)</f>
        <v>0</v>
      </c>
      <c r="H177" s="233"/>
      <c r="I177" s="234">
        <f>ROUND(E177*H177,2)</f>
        <v>0</v>
      </c>
      <c r="J177" s="233"/>
      <c r="K177" s="234">
        <f>ROUND(E177*J177,2)</f>
        <v>0</v>
      </c>
      <c r="L177" s="234">
        <v>15</v>
      </c>
      <c r="M177" s="234">
        <f>G177*(1+L177/100)</f>
        <v>0</v>
      </c>
      <c r="N177" s="232">
        <v>8.26E-3</v>
      </c>
      <c r="O177" s="232">
        <f>ROUND(E177*N177,2)</f>
        <v>0.42</v>
      </c>
      <c r="P177" s="232">
        <v>0</v>
      </c>
      <c r="Q177" s="232">
        <f>ROUND(E177*P177,2)</f>
        <v>0</v>
      </c>
      <c r="R177" s="234" t="s">
        <v>254</v>
      </c>
      <c r="S177" s="234" t="s">
        <v>136</v>
      </c>
      <c r="T177" s="235" t="s">
        <v>136</v>
      </c>
      <c r="U177" s="220">
        <v>0</v>
      </c>
      <c r="V177" s="220">
        <f>ROUND(E177*U177,2)</f>
        <v>0</v>
      </c>
      <c r="W177" s="220"/>
      <c r="X177" s="220" t="s">
        <v>255</v>
      </c>
      <c r="Y177" s="220" t="s">
        <v>139</v>
      </c>
      <c r="Z177" s="210"/>
      <c r="AA177" s="210"/>
      <c r="AB177" s="210"/>
      <c r="AC177" s="210"/>
      <c r="AD177" s="210"/>
      <c r="AE177" s="210"/>
      <c r="AF177" s="210"/>
      <c r="AG177" s="210" t="s">
        <v>256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17"/>
      <c r="B178" s="218"/>
      <c r="C178" s="251" t="s">
        <v>337</v>
      </c>
      <c r="D178" s="244"/>
      <c r="E178" s="245">
        <v>34</v>
      </c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172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17"/>
      <c r="B179" s="218"/>
      <c r="C179" s="251" t="s">
        <v>338</v>
      </c>
      <c r="D179" s="244"/>
      <c r="E179" s="245">
        <v>17</v>
      </c>
      <c r="F179" s="220"/>
      <c r="G179" s="22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10"/>
      <c r="AA179" s="210"/>
      <c r="AB179" s="210"/>
      <c r="AC179" s="210"/>
      <c r="AD179" s="210"/>
      <c r="AE179" s="210"/>
      <c r="AF179" s="210"/>
      <c r="AG179" s="210" t="s">
        <v>172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ht="22.5" outlineLevel="1" x14ac:dyDescent="0.2">
      <c r="A180" s="229">
        <v>31</v>
      </c>
      <c r="B180" s="230" t="s">
        <v>339</v>
      </c>
      <c r="C180" s="239" t="s">
        <v>340</v>
      </c>
      <c r="D180" s="231" t="s">
        <v>165</v>
      </c>
      <c r="E180" s="232">
        <v>10</v>
      </c>
      <c r="F180" s="233"/>
      <c r="G180" s="234">
        <f>ROUND(E180*F180,2)</f>
        <v>0</v>
      </c>
      <c r="H180" s="233"/>
      <c r="I180" s="234">
        <f>ROUND(E180*H180,2)</f>
        <v>0</v>
      </c>
      <c r="J180" s="233"/>
      <c r="K180" s="234">
        <f>ROUND(E180*J180,2)</f>
        <v>0</v>
      </c>
      <c r="L180" s="234">
        <v>15</v>
      </c>
      <c r="M180" s="234">
        <f>G180*(1+L180/100)</f>
        <v>0</v>
      </c>
      <c r="N180" s="232">
        <v>4.4099999999999999E-3</v>
      </c>
      <c r="O180" s="232">
        <f>ROUND(E180*N180,2)</f>
        <v>0.04</v>
      </c>
      <c r="P180" s="232">
        <v>0</v>
      </c>
      <c r="Q180" s="232">
        <f>ROUND(E180*P180,2)</f>
        <v>0</v>
      </c>
      <c r="R180" s="234" t="s">
        <v>254</v>
      </c>
      <c r="S180" s="234" t="s">
        <v>136</v>
      </c>
      <c r="T180" s="235" t="s">
        <v>136</v>
      </c>
      <c r="U180" s="220">
        <v>0</v>
      </c>
      <c r="V180" s="220">
        <f>ROUND(E180*U180,2)</f>
        <v>0</v>
      </c>
      <c r="W180" s="220"/>
      <c r="X180" s="220" t="s">
        <v>255</v>
      </c>
      <c r="Y180" s="220" t="s">
        <v>139</v>
      </c>
      <c r="Z180" s="210"/>
      <c r="AA180" s="210"/>
      <c r="AB180" s="210"/>
      <c r="AC180" s="210"/>
      <c r="AD180" s="210"/>
      <c r="AE180" s="210"/>
      <c r="AF180" s="210"/>
      <c r="AG180" s="210" t="s">
        <v>256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">
      <c r="A181" s="217"/>
      <c r="B181" s="218"/>
      <c r="C181" s="251" t="s">
        <v>257</v>
      </c>
      <c r="D181" s="244"/>
      <c r="E181" s="245">
        <v>10</v>
      </c>
      <c r="F181" s="220"/>
      <c r="G181" s="220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10"/>
      <c r="AA181" s="210"/>
      <c r="AB181" s="210"/>
      <c r="AC181" s="210"/>
      <c r="AD181" s="210"/>
      <c r="AE181" s="210"/>
      <c r="AF181" s="210"/>
      <c r="AG181" s="210" t="s">
        <v>172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ht="22.5" outlineLevel="1" x14ac:dyDescent="0.2">
      <c r="A182" s="229">
        <v>32</v>
      </c>
      <c r="B182" s="230" t="s">
        <v>341</v>
      </c>
      <c r="C182" s="239" t="s">
        <v>342</v>
      </c>
      <c r="D182" s="231" t="s">
        <v>165</v>
      </c>
      <c r="E182" s="232">
        <v>7</v>
      </c>
      <c r="F182" s="233"/>
      <c r="G182" s="234">
        <f>ROUND(E182*F182,2)</f>
        <v>0</v>
      </c>
      <c r="H182" s="233"/>
      <c r="I182" s="234">
        <f>ROUND(E182*H182,2)</f>
        <v>0</v>
      </c>
      <c r="J182" s="233"/>
      <c r="K182" s="234">
        <f>ROUND(E182*J182,2)</f>
        <v>0</v>
      </c>
      <c r="L182" s="234">
        <v>15</v>
      </c>
      <c r="M182" s="234">
        <f>G182*(1+L182/100)</f>
        <v>0</v>
      </c>
      <c r="N182" s="232">
        <v>4.5700000000000003E-3</v>
      </c>
      <c r="O182" s="232">
        <f>ROUND(E182*N182,2)</f>
        <v>0.03</v>
      </c>
      <c r="P182" s="232">
        <v>0</v>
      </c>
      <c r="Q182" s="232">
        <f>ROUND(E182*P182,2)</f>
        <v>0</v>
      </c>
      <c r="R182" s="234" t="s">
        <v>254</v>
      </c>
      <c r="S182" s="234" t="s">
        <v>136</v>
      </c>
      <c r="T182" s="235" t="s">
        <v>136</v>
      </c>
      <c r="U182" s="220">
        <v>0</v>
      </c>
      <c r="V182" s="220">
        <f>ROUND(E182*U182,2)</f>
        <v>0</v>
      </c>
      <c r="W182" s="220"/>
      <c r="X182" s="220" t="s">
        <v>255</v>
      </c>
      <c r="Y182" s="220" t="s">
        <v>139</v>
      </c>
      <c r="Z182" s="210"/>
      <c r="AA182" s="210"/>
      <c r="AB182" s="210"/>
      <c r="AC182" s="210"/>
      <c r="AD182" s="210"/>
      <c r="AE182" s="210"/>
      <c r="AF182" s="210"/>
      <c r="AG182" s="210" t="s">
        <v>256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17"/>
      <c r="B183" s="218"/>
      <c r="C183" s="251" t="s">
        <v>343</v>
      </c>
      <c r="D183" s="244"/>
      <c r="E183" s="245">
        <v>7</v>
      </c>
      <c r="F183" s="220"/>
      <c r="G183" s="220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172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ht="22.5" outlineLevel="1" x14ac:dyDescent="0.2">
      <c r="A184" s="229">
        <v>33</v>
      </c>
      <c r="B184" s="230" t="s">
        <v>344</v>
      </c>
      <c r="C184" s="239" t="s">
        <v>345</v>
      </c>
      <c r="D184" s="231" t="s">
        <v>165</v>
      </c>
      <c r="E184" s="232">
        <v>17</v>
      </c>
      <c r="F184" s="233"/>
      <c r="G184" s="234">
        <f>ROUND(E184*F184,2)</f>
        <v>0</v>
      </c>
      <c r="H184" s="233"/>
      <c r="I184" s="234">
        <f>ROUND(E184*H184,2)</f>
        <v>0</v>
      </c>
      <c r="J184" s="233"/>
      <c r="K184" s="234">
        <f>ROUND(E184*J184,2)</f>
        <v>0</v>
      </c>
      <c r="L184" s="234">
        <v>15</v>
      </c>
      <c r="M184" s="234">
        <f>G184*(1+L184/100)</f>
        <v>0</v>
      </c>
      <c r="N184" s="232">
        <v>3.9500000000000004E-3</v>
      </c>
      <c r="O184" s="232">
        <f>ROUND(E184*N184,2)</f>
        <v>7.0000000000000007E-2</v>
      </c>
      <c r="P184" s="232">
        <v>0</v>
      </c>
      <c r="Q184" s="232">
        <f>ROUND(E184*P184,2)</f>
        <v>0</v>
      </c>
      <c r="R184" s="234" t="s">
        <v>254</v>
      </c>
      <c r="S184" s="234" t="s">
        <v>136</v>
      </c>
      <c r="T184" s="235" t="s">
        <v>136</v>
      </c>
      <c r="U184" s="220">
        <v>0</v>
      </c>
      <c r="V184" s="220">
        <f>ROUND(E184*U184,2)</f>
        <v>0</v>
      </c>
      <c r="W184" s="220"/>
      <c r="X184" s="220" t="s">
        <v>255</v>
      </c>
      <c r="Y184" s="220" t="s">
        <v>139</v>
      </c>
      <c r="Z184" s="210"/>
      <c r="AA184" s="210"/>
      <c r="AB184" s="210"/>
      <c r="AC184" s="210"/>
      <c r="AD184" s="210"/>
      <c r="AE184" s="210"/>
      <c r="AF184" s="210"/>
      <c r="AG184" s="210" t="s">
        <v>256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17"/>
      <c r="B185" s="218"/>
      <c r="C185" s="251" t="s">
        <v>338</v>
      </c>
      <c r="D185" s="244"/>
      <c r="E185" s="245">
        <v>17</v>
      </c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10"/>
      <c r="AA185" s="210"/>
      <c r="AB185" s="210"/>
      <c r="AC185" s="210"/>
      <c r="AD185" s="210"/>
      <c r="AE185" s="210"/>
      <c r="AF185" s="210"/>
      <c r="AG185" s="210" t="s">
        <v>172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ht="22.5" outlineLevel="1" x14ac:dyDescent="0.2">
      <c r="A186" s="229">
        <v>34</v>
      </c>
      <c r="B186" s="230" t="s">
        <v>346</v>
      </c>
      <c r="C186" s="239" t="s">
        <v>347</v>
      </c>
      <c r="D186" s="231" t="s">
        <v>165</v>
      </c>
      <c r="E186" s="232">
        <v>10</v>
      </c>
      <c r="F186" s="233"/>
      <c r="G186" s="234">
        <f>ROUND(E186*F186,2)</f>
        <v>0</v>
      </c>
      <c r="H186" s="233"/>
      <c r="I186" s="234">
        <f>ROUND(E186*H186,2)</f>
        <v>0</v>
      </c>
      <c r="J186" s="233"/>
      <c r="K186" s="234">
        <f>ROUND(E186*J186,2)</f>
        <v>0</v>
      </c>
      <c r="L186" s="234">
        <v>15</v>
      </c>
      <c r="M186" s="234">
        <f>G186*(1+L186/100)</f>
        <v>0</v>
      </c>
      <c r="N186" s="232">
        <v>3.6700000000000001E-3</v>
      </c>
      <c r="O186" s="232">
        <f>ROUND(E186*N186,2)</f>
        <v>0.04</v>
      </c>
      <c r="P186" s="232">
        <v>0</v>
      </c>
      <c r="Q186" s="232">
        <f>ROUND(E186*P186,2)</f>
        <v>0</v>
      </c>
      <c r="R186" s="234" t="s">
        <v>254</v>
      </c>
      <c r="S186" s="234" t="s">
        <v>136</v>
      </c>
      <c r="T186" s="235" t="s">
        <v>136</v>
      </c>
      <c r="U186" s="220">
        <v>0</v>
      </c>
      <c r="V186" s="220">
        <f>ROUND(E186*U186,2)</f>
        <v>0</v>
      </c>
      <c r="W186" s="220"/>
      <c r="X186" s="220" t="s">
        <v>255</v>
      </c>
      <c r="Y186" s="220" t="s">
        <v>139</v>
      </c>
      <c r="Z186" s="210"/>
      <c r="AA186" s="210"/>
      <c r="AB186" s="210"/>
      <c r="AC186" s="210"/>
      <c r="AD186" s="210"/>
      <c r="AE186" s="210"/>
      <c r="AF186" s="210"/>
      <c r="AG186" s="210" t="s">
        <v>256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17"/>
      <c r="B187" s="218"/>
      <c r="C187" s="240" t="s">
        <v>348</v>
      </c>
      <c r="D187" s="237"/>
      <c r="E187" s="237"/>
      <c r="F187" s="237"/>
      <c r="G187" s="237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142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50" t="s">
        <v>349</v>
      </c>
      <c r="D188" s="248"/>
      <c r="E188" s="248"/>
      <c r="F188" s="248"/>
      <c r="G188" s="248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142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50" t="s">
        <v>406</v>
      </c>
      <c r="D189" s="248"/>
      <c r="E189" s="248"/>
      <c r="F189" s="248"/>
      <c r="G189" s="248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10"/>
      <c r="AA189" s="210"/>
      <c r="AB189" s="210"/>
      <c r="AC189" s="210"/>
      <c r="AD189" s="210"/>
      <c r="AE189" s="210"/>
      <c r="AF189" s="210"/>
      <c r="AG189" s="210" t="s">
        <v>142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">
      <c r="A190" s="217"/>
      <c r="B190" s="218"/>
      <c r="C190" s="250" t="s">
        <v>350</v>
      </c>
      <c r="D190" s="248"/>
      <c r="E190" s="248"/>
      <c r="F190" s="248"/>
      <c r="G190" s="248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10"/>
      <c r="AA190" s="210"/>
      <c r="AB190" s="210"/>
      <c r="AC190" s="210"/>
      <c r="AD190" s="210"/>
      <c r="AE190" s="210"/>
      <c r="AF190" s="210"/>
      <c r="AG190" s="210" t="s">
        <v>142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17"/>
      <c r="B191" s="218"/>
      <c r="C191" s="251" t="s">
        <v>257</v>
      </c>
      <c r="D191" s="244"/>
      <c r="E191" s="245">
        <v>10</v>
      </c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172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ht="22.5" outlineLevel="1" x14ac:dyDescent="0.2">
      <c r="A192" s="229">
        <v>35</v>
      </c>
      <c r="B192" s="230" t="s">
        <v>351</v>
      </c>
      <c r="C192" s="239" t="s">
        <v>352</v>
      </c>
      <c r="D192" s="231" t="s">
        <v>165</v>
      </c>
      <c r="E192" s="232">
        <v>126</v>
      </c>
      <c r="F192" s="233"/>
      <c r="G192" s="234">
        <f>ROUND(E192*F192,2)</f>
        <v>0</v>
      </c>
      <c r="H192" s="233"/>
      <c r="I192" s="234">
        <f>ROUND(E192*H192,2)</f>
        <v>0</v>
      </c>
      <c r="J192" s="233"/>
      <c r="K192" s="234">
        <f>ROUND(E192*J192,2)</f>
        <v>0</v>
      </c>
      <c r="L192" s="234">
        <v>15</v>
      </c>
      <c r="M192" s="234">
        <f>G192*(1+L192/100)</f>
        <v>0</v>
      </c>
      <c r="N192" s="232">
        <v>3.8899999999999998E-3</v>
      </c>
      <c r="O192" s="232">
        <f>ROUND(E192*N192,2)</f>
        <v>0.49</v>
      </c>
      <c r="P192" s="232">
        <v>0</v>
      </c>
      <c r="Q192" s="232">
        <f>ROUND(E192*P192,2)</f>
        <v>0</v>
      </c>
      <c r="R192" s="234" t="s">
        <v>254</v>
      </c>
      <c r="S192" s="234" t="s">
        <v>136</v>
      </c>
      <c r="T192" s="235" t="s">
        <v>136</v>
      </c>
      <c r="U192" s="220">
        <v>0</v>
      </c>
      <c r="V192" s="220">
        <f>ROUND(E192*U192,2)</f>
        <v>0</v>
      </c>
      <c r="W192" s="220"/>
      <c r="X192" s="220" t="s">
        <v>255</v>
      </c>
      <c r="Y192" s="220" t="s">
        <v>139</v>
      </c>
      <c r="Z192" s="210"/>
      <c r="AA192" s="210"/>
      <c r="AB192" s="210"/>
      <c r="AC192" s="210"/>
      <c r="AD192" s="210"/>
      <c r="AE192" s="210"/>
      <c r="AF192" s="210"/>
      <c r="AG192" s="210" t="s">
        <v>256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17"/>
      <c r="B193" s="218"/>
      <c r="C193" s="240" t="s">
        <v>348</v>
      </c>
      <c r="D193" s="237"/>
      <c r="E193" s="237"/>
      <c r="F193" s="237"/>
      <c r="G193" s="237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142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50" t="s">
        <v>349</v>
      </c>
      <c r="D194" s="248"/>
      <c r="E194" s="248"/>
      <c r="F194" s="248"/>
      <c r="G194" s="248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10"/>
      <c r="AA194" s="210"/>
      <c r="AB194" s="210"/>
      <c r="AC194" s="210"/>
      <c r="AD194" s="210"/>
      <c r="AE194" s="210"/>
      <c r="AF194" s="210"/>
      <c r="AG194" s="210" t="s">
        <v>142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50" t="s">
        <v>406</v>
      </c>
      <c r="D195" s="248"/>
      <c r="E195" s="248"/>
      <c r="F195" s="248"/>
      <c r="G195" s="248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142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17"/>
      <c r="B196" s="218"/>
      <c r="C196" s="250" t="s">
        <v>350</v>
      </c>
      <c r="D196" s="248"/>
      <c r="E196" s="248"/>
      <c r="F196" s="248"/>
      <c r="G196" s="248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142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17"/>
      <c r="B197" s="218"/>
      <c r="C197" s="251" t="s">
        <v>260</v>
      </c>
      <c r="D197" s="244"/>
      <c r="E197" s="245">
        <v>126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172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29">
        <v>36</v>
      </c>
      <c r="B198" s="230" t="s">
        <v>353</v>
      </c>
      <c r="C198" s="239" t="s">
        <v>354</v>
      </c>
      <c r="D198" s="231" t="s">
        <v>231</v>
      </c>
      <c r="E198" s="232">
        <v>10.484030000000001</v>
      </c>
      <c r="F198" s="233"/>
      <c r="G198" s="234">
        <f>ROUND(E198*F198,2)</f>
        <v>0</v>
      </c>
      <c r="H198" s="233"/>
      <c r="I198" s="234">
        <f>ROUND(E198*H198,2)</f>
        <v>0</v>
      </c>
      <c r="J198" s="233"/>
      <c r="K198" s="234">
        <f>ROUND(E198*J198,2)</f>
        <v>0</v>
      </c>
      <c r="L198" s="234">
        <v>15</v>
      </c>
      <c r="M198" s="234">
        <f>G198*(1+L198/100)</f>
        <v>0</v>
      </c>
      <c r="N198" s="232">
        <v>0</v>
      </c>
      <c r="O198" s="232">
        <f>ROUND(E198*N198,2)</f>
        <v>0</v>
      </c>
      <c r="P198" s="232">
        <v>0</v>
      </c>
      <c r="Q198" s="232">
        <f>ROUND(E198*P198,2)</f>
        <v>0</v>
      </c>
      <c r="R198" s="234" t="s">
        <v>303</v>
      </c>
      <c r="S198" s="234" t="s">
        <v>136</v>
      </c>
      <c r="T198" s="235" t="s">
        <v>136</v>
      </c>
      <c r="U198" s="220">
        <v>2.4470000000000001</v>
      </c>
      <c r="V198" s="220">
        <f>ROUND(E198*U198,2)</f>
        <v>25.65</v>
      </c>
      <c r="W198" s="220"/>
      <c r="X198" s="220" t="s">
        <v>232</v>
      </c>
      <c r="Y198" s="220" t="s">
        <v>139</v>
      </c>
      <c r="Z198" s="210"/>
      <c r="AA198" s="210"/>
      <c r="AB198" s="210"/>
      <c r="AC198" s="210"/>
      <c r="AD198" s="210"/>
      <c r="AE198" s="210"/>
      <c r="AF198" s="210"/>
      <c r="AG198" s="210" t="s">
        <v>233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17"/>
      <c r="B199" s="218"/>
      <c r="C199" s="252" t="s">
        <v>270</v>
      </c>
      <c r="D199" s="249"/>
      <c r="E199" s="249"/>
      <c r="F199" s="249"/>
      <c r="G199" s="249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235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2" x14ac:dyDescent="0.2">
      <c r="A200" s="217"/>
      <c r="B200" s="218"/>
      <c r="C200" s="251" t="s">
        <v>236</v>
      </c>
      <c r="D200" s="244"/>
      <c r="E200" s="245"/>
      <c r="F200" s="220"/>
      <c r="G200" s="220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172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51" t="s">
        <v>355</v>
      </c>
      <c r="D201" s="244"/>
      <c r="E201" s="245"/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172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51" t="s">
        <v>356</v>
      </c>
      <c r="D202" s="244"/>
      <c r="E202" s="245">
        <v>10.484030000000001</v>
      </c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172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x14ac:dyDescent="0.2">
      <c r="A203" s="222" t="s">
        <v>131</v>
      </c>
      <c r="B203" s="223" t="s">
        <v>95</v>
      </c>
      <c r="C203" s="238" t="s">
        <v>96</v>
      </c>
      <c r="D203" s="224"/>
      <c r="E203" s="225"/>
      <c r="F203" s="226"/>
      <c r="G203" s="226">
        <f>SUMIF(AG204:AG225,"&lt;&gt;NOR",G204:G225)</f>
        <v>0</v>
      </c>
      <c r="H203" s="226"/>
      <c r="I203" s="226">
        <f>SUM(I204:I225)</f>
        <v>0</v>
      </c>
      <c r="J203" s="226"/>
      <c r="K203" s="226">
        <f>SUM(K204:K225)</f>
        <v>0</v>
      </c>
      <c r="L203" s="226"/>
      <c r="M203" s="226">
        <f>SUM(M204:M225)</f>
        <v>0</v>
      </c>
      <c r="N203" s="225"/>
      <c r="O203" s="225">
        <f>SUM(O204:O225)</f>
        <v>0.45999999999999996</v>
      </c>
      <c r="P203" s="225"/>
      <c r="Q203" s="225">
        <f>SUM(Q204:Q225)</f>
        <v>0</v>
      </c>
      <c r="R203" s="226"/>
      <c r="S203" s="226"/>
      <c r="T203" s="227"/>
      <c r="U203" s="221"/>
      <c r="V203" s="221">
        <f>SUM(V204:V225)</f>
        <v>130.22</v>
      </c>
      <c r="W203" s="221"/>
      <c r="X203" s="221"/>
      <c r="Y203" s="221"/>
      <c r="AG203" t="s">
        <v>132</v>
      </c>
    </row>
    <row r="204" spans="1:60" outlineLevel="1" x14ac:dyDescent="0.2">
      <c r="A204" s="229">
        <v>37</v>
      </c>
      <c r="B204" s="230" t="s">
        <v>357</v>
      </c>
      <c r="C204" s="239" t="s">
        <v>358</v>
      </c>
      <c r="D204" s="231" t="s">
        <v>182</v>
      </c>
      <c r="E204" s="232">
        <v>740.2876</v>
      </c>
      <c r="F204" s="233"/>
      <c r="G204" s="234">
        <f>ROUND(E204*F204,2)</f>
        <v>0</v>
      </c>
      <c r="H204" s="233"/>
      <c r="I204" s="234">
        <f>ROUND(E204*H204,2)</f>
        <v>0</v>
      </c>
      <c r="J204" s="233"/>
      <c r="K204" s="234">
        <f>ROUND(E204*J204,2)</f>
        <v>0</v>
      </c>
      <c r="L204" s="234">
        <v>15</v>
      </c>
      <c r="M204" s="234">
        <f>G204*(1+L204/100)</f>
        <v>0</v>
      </c>
      <c r="N204" s="232">
        <v>6.9999999999999994E-5</v>
      </c>
      <c r="O204" s="232">
        <f>ROUND(E204*N204,2)</f>
        <v>0.05</v>
      </c>
      <c r="P204" s="232">
        <v>0</v>
      </c>
      <c r="Q204" s="232">
        <f>ROUND(E204*P204,2)</f>
        <v>0</v>
      </c>
      <c r="R204" s="234" t="s">
        <v>359</v>
      </c>
      <c r="S204" s="234" t="s">
        <v>136</v>
      </c>
      <c r="T204" s="235" t="s">
        <v>136</v>
      </c>
      <c r="U204" s="220">
        <v>3.2480000000000002E-2</v>
      </c>
      <c r="V204" s="220">
        <f>ROUND(E204*U204,2)</f>
        <v>24.04</v>
      </c>
      <c r="W204" s="220"/>
      <c r="X204" s="220" t="s">
        <v>167</v>
      </c>
      <c r="Y204" s="220" t="s">
        <v>139</v>
      </c>
      <c r="Z204" s="210"/>
      <c r="AA204" s="210"/>
      <c r="AB204" s="210"/>
      <c r="AC204" s="210"/>
      <c r="AD204" s="210"/>
      <c r="AE204" s="210"/>
      <c r="AF204" s="210"/>
      <c r="AG204" s="210" t="s">
        <v>168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">
      <c r="A205" s="217"/>
      <c r="B205" s="218"/>
      <c r="C205" s="251" t="s">
        <v>360</v>
      </c>
      <c r="D205" s="244"/>
      <c r="E205" s="245">
        <v>740.2876</v>
      </c>
      <c r="F205" s="220"/>
      <c r="G205" s="22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10"/>
      <c r="AA205" s="210"/>
      <c r="AB205" s="210"/>
      <c r="AC205" s="210"/>
      <c r="AD205" s="210"/>
      <c r="AE205" s="210"/>
      <c r="AF205" s="210"/>
      <c r="AG205" s="210" t="s">
        <v>172</v>
      </c>
      <c r="AH205" s="210">
        <v>5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29">
        <v>38</v>
      </c>
      <c r="B206" s="230" t="s">
        <v>361</v>
      </c>
      <c r="C206" s="239" t="s">
        <v>362</v>
      </c>
      <c r="D206" s="231" t="s">
        <v>182</v>
      </c>
      <c r="E206" s="232">
        <v>740.2876</v>
      </c>
      <c r="F206" s="233"/>
      <c r="G206" s="234">
        <f>ROUND(E206*F206,2)</f>
        <v>0</v>
      </c>
      <c r="H206" s="233"/>
      <c r="I206" s="234">
        <f>ROUND(E206*H206,2)</f>
        <v>0</v>
      </c>
      <c r="J206" s="233"/>
      <c r="K206" s="234">
        <f>ROUND(E206*J206,2)</f>
        <v>0</v>
      </c>
      <c r="L206" s="234">
        <v>15</v>
      </c>
      <c r="M206" s="234">
        <f>G206*(1+L206/100)</f>
        <v>0</v>
      </c>
      <c r="N206" s="232">
        <v>1.4999999999999999E-4</v>
      </c>
      <c r="O206" s="232">
        <f>ROUND(E206*N206,2)</f>
        <v>0.11</v>
      </c>
      <c r="P206" s="232">
        <v>0</v>
      </c>
      <c r="Q206" s="232">
        <f>ROUND(E206*P206,2)</f>
        <v>0</v>
      </c>
      <c r="R206" s="234" t="s">
        <v>359</v>
      </c>
      <c r="S206" s="234" t="s">
        <v>136</v>
      </c>
      <c r="T206" s="235" t="s">
        <v>136</v>
      </c>
      <c r="U206" s="220">
        <v>0.10191</v>
      </c>
      <c r="V206" s="220">
        <f>ROUND(E206*U206,2)</f>
        <v>75.44</v>
      </c>
      <c r="W206" s="220"/>
      <c r="X206" s="220" t="s">
        <v>167</v>
      </c>
      <c r="Y206" s="220" t="s">
        <v>139</v>
      </c>
      <c r="Z206" s="210"/>
      <c r="AA206" s="210"/>
      <c r="AB206" s="210"/>
      <c r="AC206" s="210"/>
      <c r="AD206" s="210"/>
      <c r="AE206" s="210"/>
      <c r="AF206" s="210"/>
      <c r="AG206" s="210" t="s">
        <v>168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2">
      <c r="A207" s="217"/>
      <c r="B207" s="218"/>
      <c r="C207" s="251" t="s">
        <v>363</v>
      </c>
      <c r="D207" s="244"/>
      <c r="E207" s="245"/>
      <c r="F207" s="220"/>
      <c r="G207" s="220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10"/>
      <c r="AA207" s="210"/>
      <c r="AB207" s="210"/>
      <c r="AC207" s="210"/>
      <c r="AD207" s="210"/>
      <c r="AE207" s="210"/>
      <c r="AF207" s="210"/>
      <c r="AG207" s="210" t="s">
        <v>172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51" t="s">
        <v>364</v>
      </c>
      <c r="D208" s="244"/>
      <c r="E208" s="245">
        <v>139.59399999999999</v>
      </c>
      <c r="F208" s="220"/>
      <c r="G208" s="220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10"/>
      <c r="AA208" s="210"/>
      <c r="AB208" s="210"/>
      <c r="AC208" s="210"/>
      <c r="AD208" s="210"/>
      <c r="AE208" s="210"/>
      <c r="AF208" s="210"/>
      <c r="AG208" s="210" t="s">
        <v>172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17"/>
      <c r="B209" s="218"/>
      <c r="C209" s="251" t="s">
        <v>365</v>
      </c>
      <c r="D209" s="244"/>
      <c r="E209" s="245">
        <v>135.19999999999999</v>
      </c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172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17"/>
      <c r="B210" s="218"/>
      <c r="C210" s="251" t="s">
        <v>366</v>
      </c>
      <c r="D210" s="244"/>
      <c r="E210" s="245">
        <v>465.49360000000001</v>
      </c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10"/>
      <c r="AA210" s="210"/>
      <c r="AB210" s="210"/>
      <c r="AC210" s="210"/>
      <c r="AD210" s="210"/>
      <c r="AE210" s="210"/>
      <c r="AF210" s="210"/>
      <c r="AG210" s="210" t="s">
        <v>172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29">
        <v>39</v>
      </c>
      <c r="B211" s="230" t="s">
        <v>367</v>
      </c>
      <c r="C211" s="239" t="s">
        <v>368</v>
      </c>
      <c r="D211" s="231" t="s">
        <v>182</v>
      </c>
      <c r="E211" s="232">
        <v>740.2876</v>
      </c>
      <c r="F211" s="233"/>
      <c r="G211" s="234">
        <f>ROUND(E211*F211,2)</f>
        <v>0</v>
      </c>
      <c r="H211" s="233"/>
      <c r="I211" s="234">
        <f>ROUND(E211*H211,2)</f>
        <v>0</v>
      </c>
      <c r="J211" s="233"/>
      <c r="K211" s="234">
        <f>ROUND(E211*J211,2)</f>
        <v>0</v>
      </c>
      <c r="L211" s="234">
        <v>15</v>
      </c>
      <c r="M211" s="234">
        <f>G211*(1+L211/100)</f>
        <v>0</v>
      </c>
      <c r="N211" s="232">
        <v>0</v>
      </c>
      <c r="O211" s="232">
        <f>ROUND(E211*N211,2)</f>
        <v>0</v>
      </c>
      <c r="P211" s="232">
        <v>0</v>
      </c>
      <c r="Q211" s="232">
        <f>ROUND(E211*P211,2)</f>
        <v>0</v>
      </c>
      <c r="R211" s="234" t="s">
        <v>359</v>
      </c>
      <c r="S211" s="234" t="s">
        <v>136</v>
      </c>
      <c r="T211" s="235" t="s">
        <v>136</v>
      </c>
      <c r="U211" s="220">
        <v>7.0000000000000001E-3</v>
      </c>
      <c r="V211" s="220">
        <f>ROUND(E211*U211,2)</f>
        <v>5.18</v>
      </c>
      <c r="W211" s="220"/>
      <c r="X211" s="220" t="s">
        <v>167</v>
      </c>
      <c r="Y211" s="220" t="s">
        <v>139</v>
      </c>
      <c r="Z211" s="210"/>
      <c r="AA211" s="210"/>
      <c r="AB211" s="210"/>
      <c r="AC211" s="210"/>
      <c r="AD211" s="210"/>
      <c r="AE211" s="210"/>
      <c r="AF211" s="210"/>
      <c r="AG211" s="210" t="s">
        <v>168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">
      <c r="A212" s="217"/>
      <c r="B212" s="218"/>
      <c r="C212" s="251" t="s">
        <v>360</v>
      </c>
      <c r="D212" s="244"/>
      <c r="E212" s="245">
        <v>740.2876</v>
      </c>
      <c r="F212" s="220"/>
      <c r="G212" s="220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10"/>
      <c r="AA212" s="210"/>
      <c r="AB212" s="210"/>
      <c r="AC212" s="210"/>
      <c r="AD212" s="210"/>
      <c r="AE212" s="210"/>
      <c r="AF212" s="210"/>
      <c r="AG212" s="210" t="s">
        <v>172</v>
      </c>
      <c r="AH212" s="210">
        <v>5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29">
        <v>40</v>
      </c>
      <c r="B213" s="230" t="s">
        <v>369</v>
      </c>
      <c r="C213" s="239" t="s">
        <v>370</v>
      </c>
      <c r="D213" s="231" t="s">
        <v>182</v>
      </c>
      <c r="E213" s="232">
        <v>500</v>
      </c>
      <c r="F213" s="233"/>
      <c r="G213" s="234">
        <f>ROUND(E213*F213,2)</f>
        <v>0</v>
      </c>
      <c r="H213" s="233"/>
      <c r="I213" s="234">
        <f>ROUND(E213*H213,2)</f>
        <v>0</v>
      </c>
      <c r="J213" s="233"/>
      <c r="K213" s="234">
        <f>ROUND(E213*J213,2)</f>
        <v>0</v>
      </c>
      <c r="L213" s="234">
        <v>15</v>
      </c>
      <c r="M213" s="234">
        <f>G213*(1+L213/100)</f>
        <v>0</v>
      </c>
      <c r="N213" s="232">
        <v>2.0000000000000002E-5</v>
      </c>
      <c r="O213" s="232">
        <f>ROUND(E213*N213,2)</f>
        <v>0.01</v>
      </c>
      <c r="P213" s="232">
        <v>0</v>
      </c>
      <c r="Q213" s="232">
        <f>ROUND(E213*P213,2)</f>
        <v>0</v>
      </c>
      <c r="R213" s="234" t="s">
        <v>359</v>
      </c>
      <c r="S213" s="234" t="s">
        <v>136</v>
      </c>
      <c r="T213" s="235" t="s">
        <v>136</v>
      </c>
      <c r="U213" s="220">
        <v>2.9000000000000001E-2</v>
      </c>
      <c r="V213" s="220">
        <f>ROUND(E213*U213,2)</f>
        <v>14.5</v>
      </c>
      <c r="W213" s="220"/>
      <c r="X213" s="220" t="s">
        <v>167</v>
      </c>
      <c r="Y213" s="220" t="s">
        <v>139</v>
      </c>
      <c r="Z213" s="210"/>
      <c r="AA213" s="210"/>
      <c r="AB213" s="210"/>
      <c r="AC213" s="210"/>
      <c r="AD213" s="210"/>
      <c r="AE213" s="210"/>
      <c r="AF213" s="210"/>
      <c r="AG213" s="210" t="s">
        <v>168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">
      <c r="A214" s="217"/>
      <c r="B214" s="218"/>
      <c r="C214" s="251" t="s">
        <v>371</v>
      </c>
      <c r="D214" s="244"/>
      <c r="E214" s="245">
        <v>500</v>
      </c>
      <c r="F214" s="220"/>
      <c r="G214" s="22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10"/>
      <c r="AA214" s="210"/>
      <c r="AB214" s="210"/>
      <c r="AC214" s="210"/>
      <c r="AD214" s="210"/>
      <c r="AE214" s="210"/>
      <c r="AF214" s="210"/>
      <c r="AG214" s="210" t="s">
        <v>172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29">
        <v>41</v>
      </c>
      <c r="B215" s="230" t="s">
        <v>372</v>
      </c>
      <c r="C215" s="239" t="s">
        <v>373</v>
      </c>
      <c r="D215" s="231" t="s">
        <v>182</v>
      </c>
      <c r="E215" s="232">
        <v>819.24</v>
      </c>
      <c r="F215" s="233"/>
      <c r="G215" s="234">
        <f>ROUND(E215*F215,2)</f>
        <v>0</v>
      </c>
      <c r="H215" s="233"/>
      <c r="I215" s="234">
        <f>ROUND(E215*H215,2)</f>
        <v>0</v>
      </c>
      <c r="J215" s="233"/>
      <c r="K215" s="234">
        <f>ROUND(E215*J215,2)</f>
        <v>0</v>
      </c>
      <c r="L215" s="234">
        <v>15</v>
      </c>
      <c r="M215" s="234">
        <f>G215*(1+L215/100)</f>
        <v>0</v>
      </c>
      <c r="N215" s="232">
        <v>3.5E-4</v>
      </c>
      <c r="O215" s="232">
        <f>ROUND(E215*N215,2)</f>
        <v>0.28999999999999998</v>
      </c>
      <c r="P215" s="232">
        <v>0</v>
      </c>
      <c r="Q215" s="232">
        <f>ROUND(E215*P215,2)</f>
        <v>0</v>
      </c>
      <c r="R215" s="234" t="s">
        <v>359</v>
      </c>
      <c r="S215" s="234" t="s">
        <v>136</v>
      </c>
      <c r="T215" s="235" t="s">
        <v>136</v>
      </c>
      <c r="U215" s="220">
        <v>1.35E-2</v>
      </c>
      <c r="V215" s="220">
        <f>ROUND(E215*U215,2)</f>
        <v>11.06</v>
      </c>
      <c r="W215" s="220"/>
      <c r="X215" s="220" t="s">
        <v>167</v>
      </c>
      <c r="Y215" s="220" t="s">
        <v>139</v>
      </c>
      <c r="Z215" s="210"/>
      <c r="AA215" s="210"/>
      <c r="AB215" s="210"/>
      <c r="AC215" s="210"/>
      <c r="AD215" s="210"/>
      <c r="AE215" s="210"/>
      <c r="AF215" s="210"/>
      <c r="AG215" s="210" t="s">
        <v>168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2" x14ac:dyDescent="0.2">
      <c r="A216" s="217"/>
      <c r="B216" s="218"/>
      <c r="C216" s="251" t="s">
        <v>183</v>
      </c>
      <c r="D216" s="244"/>
      <c r="E216" s="245"/>
      <c r="F216" s="220"/>
      <c r="G216" s="220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10"/>
      <c r="AA216" s="210"/>
      <c r="AB216" s="210"/>
      <c r="AC216" s="210"/>
      <c r="AD216" s="210"/>
      <c r="AE216" s="210"/>
      <c r="AF216" s="210"/>
      <c r="AG216" s="210" t="s">
        <v>172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17"/>
      <c r="B217" s="218"/>
      <c r="C217" s="251" t="s">
        <v>184</v>
      </c>
      <c r="D217" s="244"/>
      <c r="E217" s="245">
        <v>130.80000000000001</v>
      </c>
      <c r="F217" s="220"/>
      <c r="G217" s="220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10"/>
      <c r="AA217" s="210"/>
      <c r="AB217" s="210"/>
      <c r="AC217" s="210"/>
      <c r="AD217" s="210"/>
      <c r="AE217" s="210"/>
      <c r="AF217" s="210"/>
      <c r="AG217" s="210" t="s">
        <v>172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17"/>
      <c r="B218" s="218"/>
      <c r="C218" s="251" t="s">
        <v>185</v>
      </c>
      <c r="D218" s="244"/>
      <c r="E218" s="245">
        <v>53.62</v>
      </c>
      <c r="F218" s="220"/>
      <c r="G218" s="220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10"/>
      <c r="AA218" s="210"/>
      <c r="AB218" s="210"/>
      <c r="AC218" s="210"/>
      <c r="AD218" s="210"/>
      <c r="AE218" s="210"/>
      <c r="AF218" s="210"/>
      <c r="AG218" s="210" t="s">
        <v>172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17"/>
      <c r="B219" s="218"/>
      <c r="C219" s="251" t="s">
        <v>186</v>
      </c>
      <c r="D219" s="244"/>
      <c r="E219" s="245">
        <v>112.7</v>
      </c>
      <c r="F219" s="220"/>
      <c r="G219" s="22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10"/>
      <c r="AA219" s="210"/>
      <c r="AB219" s="210"/>
      <c r="AC219" s="210"/>
      <c r="AD219" s="210"/>
      <c r="AE219" s="210"/>
      <c r="AF219" s="210"/>
      <c r="AG219" s="210" t="s">
        <v>172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17"/>
      <c r="B220" s="218"/>
      <c r="C220" s="251" t="s">
        <v>187</v>
      </c>
      <c r="D220" s="244"/>
      <c r="E220" s="245">
        <v>78.92</v>
      </c>
      <c r="F220" s="220"/>
      <c r="G220" s="220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10"/>
      <c r="AA220" s="210"/>
      <c r="AB220" s="210"/>
      <c r="AC220" s="210"/>
      <c r="AD220" s="210"/>
      <c r="AE220" s="210"/>
      <c r="AF220" s="210"/>
      <c r="AG220" s="210" t="s">
        <v>172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51" t="s">
        <v>188</v>
      </c>
      <c r="D221" s="244"/>
      <c r="E221" s="245">
        <v>21</v>
      </c>
      <c r="F221" s="220"/>
      <c r="G221" s="220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10"/>
      <c r="AA221" s="210"/>
      <c r="AB221" s="210"/>
      <c r="AC221" s="210"/>
      <c r="AD221" s="210"/>
      <c r="AE221" s="210"/>
      <c r="AF221" s="210"/>
      <c r="AG221" s="210" t="s">
        <v>172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17"/>
      <c r="B222" s="218"/>
      <c r="C222" s="251" t="s">
        <v>189</v>
      </c>
      <c r="D222" s="244"/>
      <c r="E222" s="245">
        <v>42</v>
      </c>
      <c r="F222" s="220"/>
      <c r="G222" s="220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10"/>
      <c r="AA222" s="210"/>
      <c r="AB222" s="210"/>
      <c r="AC222" s="210"/>
      <c r="AD222" s="210"/>
      <c r="AE222" s="210"/>
      <c r="AF222" s="210"/>
      <c r="AG222" s="210" t="s">
        <v>172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17"/>
      <c r="B223" s="218"/>
      <c r="C223" s="251" t="s">
        <v>190</v>
      </c>
      <c r="D223" s="244"/>
      <c r="E223" s="245">
        <v>109</v>
      </c>
      <c r="F223" s="220"/>
      <c r="G223" s="220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10"/>
      <c r="AA223" s="210"/>
      <c r="AB223" s="210"/>
      <c r="AC223" s="210"/>
      <c r="AD223" s="210"/>
      <c r="AE223" s="210"/>
      <c r="AF223" s="210"/>
      <c r="AG223" s="210" t="s">
        <v>172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17"/>
      <c r="B224" s="218"/>
      <c r="C224" s="251" t="s">
        <v>191</v>
      </c>
      <c r="D224" s="244"/>
      <c r="E224" s="245">
        <v>205.2</v>
      </c>
      <c r="F224" s="220"/>
      <c r="G224" s="220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10"/>
      <c r="AA224" s="210"/>
      <c r="AB224" s="210"/>
      <c r="AC224" s="210"/>
      <c r="AD224" s="210"/>
      <c r="AE224" s="210"/>
      <c r="AF224" s="210"/>
      <c r="AG224" s="210" t="s">
        <v>172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">
      <c r="A225" s="217"/>
      <c r="B225" s="218"/>
      <c r="C225" s="251" t="s">
        <v>192</v>
      </c>
      <c r="D225" s="244"/>
      <c r="E225" s="245">
        <v>66</v>
      </c>
      <c r="F225" s="220"/>
      <c r="G225" s="220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10"/>
      <c r="AA225" s="210"/>
      <c r="AB225" s="210"/>
      <c r="AC225" s="210"/>
      <c r="AD225" s="210"/>
      <c r="AE225" s="210"/>
      <c r="AF225" s="210"/>
      <c r="AG225" s="210" t="s">
        <v>172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x14ac:dyDescent="0.2">
      <c r="A226" s="222" t="s">
        <v>131</v>
      </c>
      <c r="B226" s="223" t="s">
        <v>97</v>
      </c>
      <c r="C226" s="238" t="s">
        <v>98</v>
      </c>
      <c r="D226" s="224"/>
      <c r="E226" s="225"/>
      <c r="F226" s="226"/>
      <c r="G226" s="226">
        <f>SUMIF(AG227:AG261,"&lt;&gt;NOR",G227:G261)</f>
        <v>0</v>
      </c>
      <c r="H226" s="226"/>
      <c r="I226" s="226">
        <f>SUM(I227:I261)</f>
        <v>0</v>
      </c>
      <c r="J226" s="226"/>
      <c r="K226" s="226">
        <f>SUM(K227:K261)</f>
        <v>0</v>
      </c>
      <c r="L226" s="226"/>
      <c r="M226" s="226">
        <f>SUM(M227:M261)</f>
        <v>0</v>
      </c>
      <c r="N226" s="225"/>
      <c r="O226" s="225">
        <f>SUM(O227:O261)</f>
        <v>0</v>
      </c>
      <c r="P226" s="225"/>
      <c r="Q226" s="225">
        <f>SUM(Q227:Q261)</f>
        <v>0</v>
      </c>
      <c r="R226" s="226"/>
      <c r="S226" s="226"/>
      <c r="T226" s="227"/>
      <c r="U226" s="221"/>
      <c r="V226" s="221">
        <f>SUM(V227:V261)</f>
        <v>132.09</v>
      </c>
      <c r="W226" s="221"/>
      <c r="X226" s="221"/>
      <c r="Y226" s="221"/>
      <c r="AG226" t="s">
        <v>132</v>
      </c>
    </row>
    <row r="227" spans="1:60" outlineLevel="1" x14ac:dyDescent="0.2">
      <c r="A227" s="229">
        <v>42</v>
      </c>
      <c r="B227" s="230" t="s">
        <v>374</v>
      </c>
      <c r="C227" s="239" t="s">
        <v>375</v>
      </c>
      <c r="D227" s="231" t="s">
        <v>231</v>
      </c>
      <c r="E227" s="232">
        <v>1.88659</v>
      </c>
      <c r="F227" s="233"/>
      <c r="G227" s="234">
        <f>ROUND(E227*F227,2)</f>
        <v>0</v>
      </c>
      <c r="H227" s="233"/>
      <c r="I227" s="234">
        <f>ROUND(E227*H227,2)</f>
        <v>0</v>
      </c>
      <c r="J227" s="233"/>
      <c r="K227" s="234">
        <f>ROUND(E227*J227,2)</f>
        <v>0</v>
      </c>
      <c r="L227" s="234">
        <v>15</v>
      </c>
      <c r="M227" s="234">
        <f>G227*(1+L227/100)</f>
        <v>0</v>
      </c>
      <c r="N227" s="232">
        <v>0</v>
      </c>
      <c r="O227" s="232">
        <f>ROUND(E227*N227,2)</f>
        <v>0</v>
      </c>
      <c r="P227" s="232">
        <v>0</v>
      </c>
      <c r="Q227" s="232">
        <f>ROUND(E227*P227,2)</f>
        <v>0</v>
      </c>
      <c r="R227" s="234" t="s">
        <v>220</v>
      </c>
      <c r="S227" s="234" t="s">
        <v>136</v>
      </c>
      <c r="T227" s="235" t="s">
        <v>136</v>
      </c>
      <c r="U227" s="220">
        <v>0</v>
      </c>
      <c r="V227" s="220">
        <f>ROUND(E227*U227,2)</f>
        <v>0</v>
      </c>
      <c r="W227" s="220"/>
      <c r="X227" s="220" t="s">
        <v>167</v>
      </c>
      <c r="Y227" s="220" t="s">
        <v>139</v>
      </c>
      <c r="Z227" s="210"/>
      <c r="AA227" s="210"/>
      <c r="AB227" s="210"/>
      <c r="AC227" s="210"/>
      <c r="AD227" s="210"/>
      <c r="AE227" s="210"/>
      <c r="AF227" s="210"/>
      <c r="AG227" s="210" t="s">
        <v>168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">
      <c r="A228" s="217"/>
      <c r="B228" s="218"/>
      <c r="C228" s="251" t="s">
        <v>376</v>
      </c>
      <c r="D228" s="244"/>
      <c r="E228" s="245">
        <v>1.88659</v>
      </c>
      <c r="F228" s="220"/>
      <c r="G228" s="220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10"/>
      <c r="AA228" s="210"/>
      <c r="AB228" s="210"/>
      <c r="AC228" s="210"/>
      <c r="AD228" s="210"/>
      <c r="AE228" s="210"/>
      <c r="AF228" s="210"/>
      <c r="AG228" s="210" t="s">
        <v>172</v>
      </c>
      <c r="AH228" s="210">
        <v>7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1" x14ac:dyDescent="0.2">
      <c r="A229" s="229">
        <v>43</v>
      </c>
      <c r="B229" s="230" t="s">
        <v>377</v>
      </c>
      <c r="C229" s="239" t="s">
        <v>378</v>
      </c>
      <c r="D229" s="231" t="s">
        <v>231</v>
      </c>
      <c r="E229" s="232">
        <v>0.82362000000000002</v>
      </c>
      <c r="F229" s="233"/>
      <c r="G229" s="234">
        <f>ROUND(E229*F229,2)</f>
        <v>0</v>
      </c>
      <c r="H229" s="233"/>
      <c r="I229" s="234">
        <f>ROUND(E229*H229,2)</f>
        <v>0</v>
      </c>
      <c r="J229" s="233"/>
      <c r="K229" s="234">
        <f>ROUND(E229*J229,2)</f>
        <v>0</v>
      </c>
      <c r="L229" s="234">
        <v>15</v>
      </c>
      <c r="M229" s="234">
        <f>G229*(1+L229/100)</f>
        <v>0</v>
      </c>
      <c r="N229" s="232">
        <v>0</v>
      </c>
      <c r="O229" s="232">
        <f>ROUND(E229*N229,2)</f>
        <v>0</v>
      </c>
      <c r="P229" s="232">
        <v>0</v>
      </c>
      <c r="Q229" s="232">
        <f>ROUND(E229*P229,2)</f>
        <v>0</v>
      </c>
      <c r="R229" s="234" t="s">
        <v>220</v>
      </c>
      <c r="S229" s="234" t="s">
        <v>136</v>
      </c>
      <c r="T229" s="235" t="s">
        <v>136</v>
      </c>
      <c r="U229" s="220">
        <v>0</v>
      </c>
      <c r="V229" s="220">
        <f>ROUND(E229*U229,2)</f>
        <v>0</v>
      </c>
      <c r="W229" s="220"/>
      <c r="X229" s="220" t="s">
        <v>167</v>
      </c>
      <c r="Y229" s="220" t="s">
        <v>139</v>
      </c>
      <c r="Z229" s="210"/>
      <c r="AA229" s="210"/>
      <c r="AB229" s="210"/>
      <c r="AC229" s="210"/>
      <c r="AD229" s="210"/>
      <c r="AE229" s="210"/>
      <c r="AF229" s="210"/>
      <c r="AG229" s="210" t="s">
        <v>168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2" x14ac:dyDescent="0.2">
      <c r="A230" s="217"/>
      <c r="B230" s="218"/>
      <c r="C230" s="251" t="s">
        <v>379</v>
      </c>
      <c r="D230" s="244"/>
      <c r="E230" s="245">
        <v>0.82362000000000002</v>
      </c>
      <c r="F230" s="220"/>
      <c r="G230" s="220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10"/>
      <c r="AA230" s="210"/>
      <c r="AB230" s="210"/>
      <c r="AC230" s="210"/>
      <c r="AD230" s="210"/>
      <c r="AE230" s="210"/>
      <c r="AF230" s="210"/>
      <c r="AG230" s="210" t="s">
        <v>172</v>
      </c>
      <c r="AH230" s="210">
        <v>7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1" x14ac:dyDescent="0.2">
      <c r="A231" s="229">
        <v>44</v>
      </c>
      <c r="B231" s="230" t="s">
        <v>380</v>
      </c>
      <c r="C231" s="239" t="s">
        <v>381</v>
      </c>
      <c r="D231" s="231" t="s">
        <v>231</v>
      </c>
      <c r="E231" s="232">
        <v>10.88</v>
      </c>
      <c r="F231" s="233"/>
      <c r="G231" s="234">
        <f>ROUND(E231*F231,2)</f>
        <v>0</v>
      </c>
      <c r="H231" s="233"/>
      <c r="I231" s="234">
        <f>ROUND(E231*H231,2)</f>
        <v>0</v>
      </c>
      <c r="J231" s="233"/>
      <c r="K231" s="234">
        <f>ROUND(E231*J231,2)</f>
        <v>0</v>
      </c>
      <c r="L231" s="234">
        <v>15</v>
      </c>
      <c r="M231" s="234">
        <f>G231*(1+L231/100)</f>
        <v>0</v>
      </c>
      <c r="N231" s="232">
        <v>0</v>
      </c>
      <c r="O231" s="232">
        <f>ROUND(E231*N231,2)</f>
        <v>0</v>
      </c>
      <c r="P231" s="232">
        <v>0</v>
      </c>
      <c r="Q231" s="232">
        <f>ROUND(E231*P231,2)</f>
        <v>0</v>
      </c>
      <c r="R231" s="234" t="s">
        <v>220</v>
      </c>
      <c r="S231" s="234" t="s">
        <v>136</v>
      </c>
      <c r="T231" s="235" t="s">
        <v>136</v>
      </c>
      <c r="U231" s="220">
        <v>0</v>
      </c>
      <c r="V231" s="220">
        <f>ROUND(E231*U231,2)</f>
        <v>0</v>
      </c>
      <c r="W231" s="220"/>
      <c r="X231" s="220" t="s">
        <v>167</v>
      </c>
      <c r="Y231" s="220" t="s">
        <v>139</v>
      </c>
      <c r="Z231" s="210"/>
      <c r="AA231" s="210"/>
      <c r="AB231" s="210"/>
      <c r="AC231" s="210"/>
      <c r="AD231" s="210"/>
      <c r="AE231" s="210"/>
      <c r="AF231" s="210"/>
      <c r="AG231" s="210" t="s">
        <v>168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2" x14ac:dyDescent="0.2">
      <c r="A232" s="217"/>
      <c r="B232" s="218"/>
      <c r="C232" s="251" t="s">
        <v>382</v>
      </c>
      <c r="D232" s="244"/>
      <c r="E232" s="245"/>
      <c r="F232" s="220"/>
      <c r="G232" s="220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10"/>
      <c r="AA232" s="210"/>
      <c r="AB232" s="210"/>
      <c r="AC232" s="210"/>
      <c r="AD232" s="210"/>
      <c r="AE232" s="210"/>
      <c r="AF232" s="210"/>
      <c r="AG232" s="210" t="s">
        <v>172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">
      <c r="A233" s="217"/>
      <c r="B233" s="218"/>
      <c r="C233" s="251" t="s">
        <v>383</v>
      </c>
      <c r="D233" s="244"/>
      <c r="E233" s="245"/>
      <c r="F233" s="220"/>
      <c r="G233" s="220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10"/>
      <c r="AA233" s="210"/>
      <c r="AB233" s="210"/>
      <c r="AC233" s="210"/>
      <c r="AD233" s="210"/>
      <c r="AE233" s="210"/>
      <c r="AF233" s="210"/>
      <c r="AG233" s="210" t="s">
        <v>172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17"/>
      <c r="B234" s="218"/>
      <c r="C234" s="251" t="s">
        <v>384</v>
      </c>
      <c r="D234" s="244"/>
      <c r="E234" s="245">
        <v>13.590210000000001</v>
      </c>
      <c r="F234" s="220"/>
      <c r="G234" s="22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10"/>
      <c r="AA234" s="210"/>
      <c r="AB234" s="210"/>
      <c r="AC234" s="210"/>
      <c r="AD234" s="210"/>
      <c r="AE234" s="210"/>
      <c r="AF234" s="210"/>
      <c r="AG234" s="210" t="s">
        <v>172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17"/>
      <c r="B235" s="218"/>
      <c r="C235" s="251" t="s">
        <v>385</v>
      </c>
      <c r="D235" s="244"/>
      <c r="E235" s="245">
        <v>-1.88659</v>
      </c>
      <c r="F235" s="220"/>
      <c r="G235" s="220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10"/>
      <c r="AA235" s="210"/>
      <c r="AB235" s="210"/>
      <c r="AC235" s="210"/>
      <c r="AD235" s="210"/>
      <c r="AE235" s="210"/>
      <c r="AF235" s="210"/>
      <c r="AG235" s="210" t="s">
        <v>172</v>
      </c>
      <c r="AH235" s="210">
        <v>5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17"/>
      <c r="B236" s="218"/>
      <c r="C236" s="251" t="s">
        <v>386</v>
      </c>
      <c r="D236" s="244"/>
      <c r="E236" s="245">
        <v>-0.82362000000000002</v>
      </c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10"/>
      <c r="AA236" s="210"/>
      <c r="AB236" s="210"/>
      <c r="AC236" s="210"/>
      <c r="AD236" s="210"/>
      <c r="AE236" s="210"/>
      <c r="AF236" s="210"/>
      <c r="AG236" s="210" t="s">
        <v>172</v>
      </c>
      <c r="AH236" s="210">
        <v>5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ht="22.5" outlineLevel="1" x14ac:dyDescent="0.2">
      <c r="A237" s="229">
        <v>45</v>
      </c>
      <c r="B237" s="230" t="s">
        <v>387</v>
      </c>
      <c r="C237" s="239" t="s">
        <v>388</v>
      </c>
      <c r="D237" s="231" t="s">
        <v>231</v>
      </c>
      <c r="E237" s="232">
        <v>13.590210000000001</v>
      </c>
      <c r="F237" s="233"/>
      <c r="G237" s="234">
        <f>ROUND(E237*F237,2)</f>
        <v>0</v>
      </c>
      <c r="H237" s="233"/>
      <c r="I237" s="234">
        <f>ROUND(E237*H237,2)</f>
        <v>0</v>
      </c>
      <c r="J237" s="233"/>
      <c r="K237" s="234">
        <f>ROUND(E237*J237,2)</f>
        <v>0</v>
      </c>
      <c r="L237" s="234">
        <v>15</v>
      </c>
      <c r="M237" s="234">
        <f>G237*(1+L237/100)</f>
        <v>0</v>
      </c>
      <c r="N237" s="232">
        <v>0</v>
      </c>
      <c r="O237" s="232">
        <f>ROUND(E237*N237,2)</f>
        <v>0</v>
      </c>
      <c r="P237" s="232">
        <v>0</v>
      </c>
      <c r="Q237" s="232">
        <f>ROUND(E237*P237,2)</f>
        <v>0</v>
      </c>
      <c r="R237" s="234" t="s">
        <v>220</v>
      </c>
      <c r="S237" s="234" t="s">
        <v>136</v>
      </c>
      <c r="T237" s="235" t="s">
        <v>136</v>
      </c>
      <c r="U237" s="220">
        <v>2.0089999999999999</v>
      </c>
      <c r="V237" s="220">
        <f>ROUND(E237*U237,2)</f>
        <v>27.3</v>
      </c>
      <c r="W237" s="220"/>
      <c r="X237" s="220" t="s">
        <v>389</v>
      </c>
      <c r="Y237" s="220" t="s">
        <v>139</v>
      </c>
      <c r="Z237" s="210"/>
      <c r="AA237" s="210"/>
      <c r="AB237" s="210"/>
      <c r="AC237" s="210"/>
      <c r="AD237" s="210"/>
      <c r="AE237" s="210"/>
      <c r="AF237" s="210"/>
      <c r="AG237" s="210" t="s">
        <v>390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2" x14ac:dyDescent="0.2">
      <c r="A238" s="217"/>
      <c r="B238" s="218"/>
      <c r="C238" s="251" t="s">
        <v>382</v>
      </c>
      <c r="D238" s="244"/>
      <c r="E238" s="245"/>
      <c r="F238" s="220"/>
      <c r="G238" s="220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10"/>
      <c r="AA238" s="210"/>
      <c r="AB238" s="210"/>
      <c r="AC238" s="210"/>
      <c r="AD238" s="210"/>
      <c r="AE238" s="210"/>
      <c r="AF238" s="210"/>
      <c r="AG238" s="210" t="s">
        <v>172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17"/>
      <c r="B239" s="218"/>
      <c r="C239" s="251" t="s">
        <v>391</v>
      </c>
      <c r="D239" s="244"/>
      <c r="E239" s="245"/>
      <c r="F239" s="220"/>
      <c r="G239" s="220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10"/>
      <c r="AA239" s="210"/>
      <c r="AB239" s="210"/>
      <c r="AC239" s="210"/>
      <c r="AD239" s="210"/>
      <c r="AE239" s="210"/>
      <c r="AF239" s="210"/>
      <c r="AG239" s="210" t="s">
        <v>172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51" t="s">
        <v>384</v>
      </c>
      <c r="D240" s="244"/>
      <c r="E240" s="245">
        <v>13.590210000000001</v>
      </c>
      <c r="F240" s="220"/>
      <c r="G240" s="220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10"/>
      <c r="AA240" s="210"/>
      <c r="AB240" s="210"/>
      <c r="AC240" s="210"/>
      <c r="AD240" s="210"/>
      <c r="AE240" s="210"/>
      <c r="AF240" s="210"/>
      <c r="AG240" s="210" t="s">
        <v>172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ht="22.5" outlineLevel="1" x14ac:dyDescent="0.2">
      <c r="A241" s="229">
        <v>46</v>
      </c>
      <c r="B241" s="230" t="s">
        <v>392</v>
      </c>
      <c r="C241" s="239" t="s">
        <v>393</v>
      </c>
      <c r="D241" s="231" t="s">
        <v>231</v>
      </c>
      <c r="E241" s="232">
        <v>81.541269999999997</v>
      </c>
      <c r="F241" s="233"/>
      <c r="G241" s="234">
        <f>ROUND(E241*F241,2)</f>
        <v>0</v>
      </c>
      <c r="H241" s="233"/>
      <c r="I241" s="234">
        <f>ROUND(E241*H241,2)</f>
        <v>0</v>
      </c>
      <c r="J241" s="233"/>
      <c r="K241" s="234">
        <f>ROUND(E241*J241,2)</f>
        <v>0</v>
      </c>
      <c r="L241" s="234">
        <v>15</v>
      </c>
      <c r="M241" s="234">
        <f>G241*(1+L241/100)</f>
        <v>0</v>
      </c>
      <c r="N241" s="232">
        <v>0</v>
      </c>
      <c r="O241" s="232">
        <f>ROUND(E241*N241,2)</f>
        <v>0</v>
      </c>
      <c r="P241" s="232">
        <v>0</v>
      </c>
      <c r="Q241" s="232">
        <f>ROUND(E241*P241,2)</f>
        <v>0</v>
      </c>
      <c r="R241" s="234" t="s">
        <v>220</v>
      </c>
      <c r="S241" s="234" t="s">
        <v>136</v>
      </c>
      <c r="T241" s="235" t="s">
        <v>136</v>
      </c>
      <c r="U241" s="220">
        <v>0.95899999999999996</v>
      </c>
      <c r="V241" s="220">
        <f>ROUND(E241*U241,2)</f>
        <v>78.2</v>
      </c>
      <c r="W241" s="220"/>
      <c r="X241" s="220" t="s">
        <v>389</v>
      </c>
      <c r="Y241" s="220" t="s">
        <v>139</v>
      </c>
      <c r="Z241" s="210"/>
      <c r="AA241" s="210"/>
      <c r="AB241" s="210"/>
      <c r="AC241" s="210"/>
      <c r="AD241" s="210"/>
      <c r="AE241" s="210"/>
      <c r="AF241" s="210"/>
      <c r="AG241" s="210" t="s">
        <v>390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17"/>
      <c r="B242" s="218"/>
      <c r="C242" s="251" t="s">
        <v>382</v>
      </c>
      <c r="D242" s="244"/>
      <c r="E242" s="245"/>
      <c r="F242" s="220"/>
      <c r="G242" s="220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10"/>
      <c r="AA242" s="210"/>
      <c r="AB242" s="210"/>
      <c r="AC242" s="210"/>
      <c r="AD242" s="210"/>
      <c r="AE242" s="210"/>
      <c r="AF242" s="210"/>
      <c r="AG242" s="210" t="s">
        <v>172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51" t="s">
        <v>391</v>
      </c>
      <c r="D243" s="244"/>
      <c r="E243" s="245"/>
      <c r="F243" s="220"/>
      <c r="G243" s="220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10"/>
      <c r="AA243" s="210"/>
      <c r="AB243" s="210"/>
      <c r="AC243" s="210"/>
      <c r="AD243" s="210"/>
      <c r="AE243" s="210"/>
      <c r="AF243" s="210"/>
      <c r="AG243" s="210" t="s">
        <v>172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2">
      <c r="A244" s="217"/>
      <c r="B244" s="218"/>
      <c r="C244" s="251" t="s">
        <v>394</v>
      </c>
      <c r="D244" s="244"/>
      <c r="E244" s="245">
        <v>81.541269999999997</v>
      </c>
      <c r="F244" s="220"/>
      <c r="G244" s="220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10"/>
      <c r="AA244" s="210"/>
      <c r="AB244" s="210"/>
      <c r="AC244" s="210"/>
      <c r="AD244" s="210"/>
      <c r="AE244" s="210"/>
      <c r="AF244" s="210"/>
      <c r="AG244" s="210" t="s">
        <v>172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1" x14ac:dyDescent="0.2">
      <c r="A245" s="229">
        <v>47</v>
      </c>
      <c r="B245" s="230" t="s">
        <v>395</v>
      </c>
      <c r="C245" s="239" t="s">
        <v>396</v>
      </c>
      <c r="D245" s="231" t="s">
        <v>231</v>
      </c>
      <c r="E245" s="232">
        <v>13.590210000000001</v>
      </c>
      <c r="F245" s="233"/>
      <c r="G245" s="234">
        <f>ROUND(E245*F245,2)</f>
        <v>0</v>
      </c>
      <c r="H245" s="233"/>
      <c r="I245" s="234">
        <f>ROUND(E245*H245,2)</f>
        <v>0</v>
      </c>
      <c r="J245" s="233"/>
      <c r="K245" s="234">
        <f>ROUND(E245*J245,2)</f>
        <v>0</v>
      </c>
      <c r="L245" s="234">
        <v>15</v>
      </c>
      <c r="M245" s="234">
        <f>G245*(1+L245/100)</f>
        <v>0</v>
      </c>
      <c r="N245" s="232">
        <v>0</v>
      </c>
      <c r="O245" s="232">
        <f>ROUND(E245*N245,2)</f>
        <v>0</v>
      </c>
      <c r="P245" s="232">
        <v>0</v>
      </c>
      <c r="Q245" s="232">
        <f>ROUND(E245*P245,2)</f>
        <v>0</v>
      </c>
      <c r="R245" s="234" t="s">
        <v>220</v>
      </c>
      <c r="S245" s="234" t="s">
        <v>136</v>
      </c>
      <c r="T245" s="235" t="s">
        <v>136</v>
      </c>
      <c r="U245" s="220">
        <v>0.49</v>
      </c>
      <c r="V245" s="220">
        <f>ROUND(E245*U245,2)</f>
        <v>6.66</v>
      </c>
      <c r="W245" s="220"/>
      <c r="X245" s="220" t="s">
        <v>389</v>
      </c>
      <c r="Y245" s="220" t="s">
        <v>139</v>
      </c>
      <c r="Z245" s="210"/>
      <c r="AA245" s="210"/>
      <c r="AB245" s="210"/>
      <c r="AC245" s="210"/>
      <c r="AD245" s="210"/>
      <c r="AE245" s="210"/>
      <c r="AF245" s="210"/>
      <c r="AG245" s="210" t="s">
        <v>390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17"/>
      <c r="B246" s="218"/>
      <c r="C246" s="240" t="s">
        <v>397</v>
      </c>
      <c r="D246" s="237"/>
      <c r="E246" s="237"/>
      <c r="F246" s="237"/>
      <c r="G246" s="237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10"/>
      <c r="AA246" s="210"/>
      <c r="AB246" s="210"/>
      <c r="AC246" s="210"/>
      <c r="AD246" s="210"/>
      <c r="AE246" s="210"/>
      <c r="AF246" s="210"/>
      <c r="AG246" s="210" t="s">
        <v>142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">
      <c r="A247" s="217"/>
      <c r="B247" s="218"/>
      <c r="C247" s="251" t="s">
        <v>382</v>
      </c>
      <c r="D247" s="244"/>
      <c r="E247" s="245"/>
      <c r="F247" s="220"/>
      <c r="G247" s="220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10"/>
      <c r="AA247" s="210"/>
      <c r="AB247" s="210"/>
      <c r="AC247" s="210"/>
      <c r="AD247" s="210"/>
      <c r="AE247" s="210"/>
      <c r="AF247" s="210"/>
      <c r="AG247" s="210" t="s">
        <v>172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">
      <c r="A248" s="217"/>
      <c r="B248" s="218"/>
      <c r="C248" s="251" t="s">
        <v>391</v>
      </c>
      <c r="D248" s="244"/>
      <c r="E248" s="245"/>
      <c r="F248" s="220"/>
      <c r="G248" s="220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10"/>
      <c r="AA248" s="210"/>
      <c r="AB248" s="210"/>
      <c r="AC248" s="210"/>
      <c r="AD248" s="210"/>
      <c r="AE248" s="210"/>
      <c r="AF248" s="210"/>
      <c r="AG248" s="210" t="s">
        <v>172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">
      <c r="A249" s="217"/>
      <c r="B249" s="218"/>
      <c r="C249" s="251" t="s">
        <v>384</v>
      </c>
      <c r="D249" s="244"/>
      <c r="E249" s="245">
        <v>13.590210000000001</v>
      </c>
      <c r="F249" s="220"/>
      <c r="G249" s="220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10"/>
      <c r="AA249" s="210"/>
      <c r="AB249" s="210"/>
      <c r="AC249" s="210"/>
      <c r="AD249" s="210"/>
      <c r="AE249" s="210"/>
      <c r="AF249" s="210"/>
      <c r="AG249" s="210" t="s">
        <v>172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1" x14ac:dyDescent="0.2">
      <c r="A250" s="229">
        <v>48</v>
      </c>
      <c r="B250" s="230" t="s">
        <v>398</v>
      </c>
      <c r="C250" s="239" t="s">
        <v>399</v>
      </c>
      <c r="D250" s="231" t="s">
        <v>231</v>
      </c>
      <c r="E250" s="232">
        <v>67.951059999999998</v>
      </c>
      <c r="F250" s="233"/>
      <c r="G250" s="234">
        <f>ROUND(E250*F250,2)</f>
        <v>0</v>
      </c>
      <c r="H250" s="233"/>
      <c r="I250" s="234">
        <f>ROUND(E250*H250,2)</f>
        <v>0</v>
      </c>
      <c r="J250" s="233"/>
      <c r="K250" s="234">
        <f>ROUND(E250*J250,2)</f>
        <v>0</v>
      </c>
      <c r="L250" s="234">
        <v>15</v>
      </c>
      <c r="M250" s="234">
        <f>G250*(1+L250/100)</f>
        <v>0</v>
      </c>
      <c r="N250" s="232">
        <v>0</v>
      </c>
      <c r="O250" s="232">
        <f>ROUND(E250*N250,2)</f>
        <v>0</v>
      </c>
      <c r="P250" s="232">
        <v>0</v>
      </c>
      <c r="Q250" s="232">
        <f>ROUND(E250*P250,2)</f>
        <v>0</v>
      </c>
      <c r="R250" s="234" t="s">
        <v>220</v>
      </c>
      <c r="S250" s="234" t="s">
        <v>136</v>
      </c>
      <c r="T250" s="235" t="s">
        <v>136</v>
      </c>
      <c r="U250" s="220">
        <v>0</v>
      </c>
      <c r="V250" s="220">
        <f>ROUND(E250*U250,2)</f>
        <v>0</v>
      </c>
      <c r="W250" s="220"/>
      <c r="X250" s="220" t="s">
        <v>389</v>
      </c>
      <c r="Y250" s="220" t="s">
        <v>139</v>
      </c>
      <c r="Z250" s="210"/>
      <c r="AA250" s="210"/>
      <c r="AB250" s="210"/>
      <c r="AC250" s="210"/>
      <c r="AD250" s="210"/>
      <c r="AE250" s="210"/>
      <c r="AF250" s="210"/>
      <c r="AG250" s="210" t="s">
        <v>390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2" x14ac:dyDescent="0.2">
      <c r="A251" s="217"/>
      <c r="B251" s="218"/>
      <c r="C251" s="251" t="s">
        <v>382</v>
      </c>
      <c r="D251" s="244"/>
      <c r="E251" s="245"/>
      <c r="F251" s="220"/>
      <c r="G251" s="220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10"/>
      <c r="AA251" s="210"/>
      <c r="AB251" s="210"/>
      <c r="AC251" s="210"/>
      <c r="AD251" s="210"/>
      <c r="AE251" s="210"/>
      <c r="AF251" s="210"/>
      <c r="AG251" s="210" t="s">
        <v>172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17"/>
      <c r="B252" s="218"/>
      <c r="C252" s="251" t="s">
        <v>391</v>
      </c>
      <c r="D252" s="244"/>
      <c r="E252" s="245"/>
      <c r="F252" s="220"/>
      <c r="G252" s="220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10"/>
      <c r="AA252" s="210"/>
      <c r="AB252" s="210"/>
      <c r="AC252" s="210"/>
      <c r="AD252" s="210"/>
      <c r="AE252" s="210"/>
      <c r="AF252" s="210"/>
      <c r="AG252" s="210" t="s">
        <v>172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">
      <c r="A253" s="217"/>
      <c r="B253" s="218"/>
      <c r="C253" s="251" t="s">
        <v>400</v>
      </c>
      <c r="D253" s="244"/>
      <c r="E253" s="245">
        <v>67.951059999999998</v>
      </c>
      <c r="F253" s="220"/>
      <c r="G253" s="220"/>
      <c r="H253" s="220"/>
      <c r="I253" s="220"/>
      <c r="J253" s="220"/>
      <c r="K253" s="220"/>
      <c r="L253" s="220"/>
      <c r="M253" s="220"/>
      <c r="N253" s="219"/>
      <c r="O253" s="219"/>
      <c r="P253" s="219"/>
      <c r="Q253" s="219"/>
      <c r="R253" s="220"/>
      <c r="S253" s="220"/>
      <c r="T253" s="220"/>
      <c r="U253" s="220"/>
      <c r="V253" s="220"/>
      <c r="W253" s="220"/>
      <c r="X253" s="220"/>
      <c r="Y253" s="220"/>
      <c r="Z253" s="210"/>
      <c r="AA253" s="210"/>
      <c r="AB253" s="210"/>
      <c r="AC253" s="210"/>
      <c r="AD253" s="210"/>
      <c r="AE253" s="210"/>
      <c r="AF253" s="210"/>
      <c r="AG253" s="210" t="s">
        <v>172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1" x14ac:dyDescent="0.2">
      <c r="A254" s="229">
        <v>49</v>
      </c>
      <c r="B254" s="230" t="s">
        <v>401</v>
      </c>
      <c r="C254" s="239" t="s">
        <v>402</v>
      </c>
      <c r="D254" s="231" t="s">
        <v>231</v>
      </c>
      <c r="E254" s="232">
        <v>13.590210000000001</v>
      </c>
      <c r="F254" s="233"/>
      <c r="G254" s="234">
        <f>ROUND(E254*F254,2)</f>
        <v>0</v>
      </c>
      <c r="H254" s="233"/>
      <c r="I254" s="234">
        <f>ROUND(E254*H254,2)</f>
        <v>0</v>
      </c>
      <c r="J254" s="233"/>
      <c r="K254" s="234">
        <f>ROUND(E254*J254,2)</f>
        <v>0</v>
      </c>
      <c r="L254" s="234">
        <v>15</v>
      </c>
      <c r="M254" s="234">
        <f>G254*(1+L254/100)</f>
        <v>0</v>
      </c>
      <c r="N254" s="232">
        <v>0</v>
      </c>
      <c r="O254" s="232">
        <f>ROUND(E254*N254,2)</f>
        <v>0</v>
      </c>
      <c r="P254" s="232">
        <v>0</v>
      </c>
      <c r="Q254" s="232">
        <f>ROUND(E254*P254,2)</f>
        <v>0</v>
      </c>
      <c r="R254" s="234" t="s">
        <v>220</v>
      </c>
      <c r="S254" s="234" t="s">
        <v>136</v>
      </c>
      <c r="T254" s="235" t="s">
        <v>136</v>
      </c>
      <c r="U254" s="220">
        <v>0.94199999999999995</v>
      </c>
      <c r="V254" s="220">
        <f>ROUND(E254*U254,2)</f>
        <v>12.8</v>
      </c>
      <c r="W254" s="220"/>
      <c r="X254" s="220" t="s">
        <v>389</v>
      </c>
      <c r="Y254" s="220" t="s">
        <v>139</v>
      </c>
      <c r="Z254" s="210"/>
      <c r="AA254" s="210"/>
      <c r="AB254" s="210"/>
      <c r="AC254" s="210"/>
      <c r="AD254" s="210"/>
      <c r="AE254" s="210"/>
      <c r="AF254" s="210"/>
      <c r="AG254" s="210" t="s">
        <v>390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2" x14ac:dyDescent="0.2">
      <c r="A255" s="217"/>
      <c r="B255" s="218"/>
      <c r="C255" s="251" t="s">
        <v>382</v>
      </c>
      <c r="D255" s="244"/>
      <c r="E255" s="245"/>
      <c r="F255" s="220"/>
      <c r="G255" s="220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10"/>
      <c r="AA255" s="210"/>
      <c r="AB255" s="210"/>
      <c r="AC255" s="210"/>
      <c r="AD255" s="210"/>
      <c r="AE255" s="210"/>
      <c r="AF255" s="210"/>
      <c r="AG255" s="210" t="s">
        <v>172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51" t="s">
        <v>391</v>
      </c>
      <c r="D256" s="244"/>
      <c r="E256" s="245"/>
      <c r="F256" s="220"/>
      <c r="G256" s="220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10"/>
      <c r="AA256" s="210"/>
      <c r="AB256" s="210"/>
      <c r="AC256" s="210"/>
      <c r="AD256" s="210"/>
      <c r="AE256" s="210"/>
      <c r="AF256" s="210"/>
      <c r="AG256" s="210" t="s">
        <v>172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17"/>
      <c r="B257" s="218"/>
      <c r="C257" s="251" t="s">
        <v>384</v>
      </c>
      <c r="D257" s="244"/>
      <c r="E257" s="245">
        <v>13.590210000000001</v>
      </c>
      <c r="F257" s="220"/>
      <c r="G257" s="22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10"/>
      <c r="AA257" s="210"/>
      <c r="AB257" s="210"/>
      <c r="AC257" s="210"/>
      <c r="AD257" s="210"/>
      <c r="AE257" s="210"/>
      <c r="AF257" s="210"/>
      <c r="AG257" s="210" t="s">
        <v>172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ht="22.5" outlineLevel="1" x14ac:dyDescent="0.2">
      <c r="A258" s="229">
        <v>50</v>
      </c>
      <c r="B258" s="230" t="s">
        <v>403</v>
      </c>
      <c r="C258" s="239" t="s">
        <v>404</v>
      </c>
      <c r="D258" s="231" t="s">
        <v>231</v>
      </c>
      <c r="E258" s="232">
        <v>67.951059999999998</v>
      </c>
      <c r="F258" s="233"/>
      <c r="G258" s="234">
        <f>ROUND(E258*F258,2)</f>
        <v>0</v>
      </c>
      <c r="H258" s="233"/>
      <c r="I258" s="234">
        <f>ROUND(E258*H258,2)</f>
        <v>0</v>
      </c>
      <c r="J258" s="233"/>
      <c r="K258" s="234">
        <f>ROUND(E258*J258,2)</f>
        <v>0</v>
      </c>
      <c r="L258" s="234">
        <v>15</v>
      </c>
      <c r="M258" s="234">
        <f>G258*(1+L258/100)</f>
        <v>0</v>
      </c>
      <c r="N258" s="232">
        <v>0</v>
      </c>
      <c r="O258" s="232">
        <f>ROUND(E258*N258,2)</f>
        <v>0</v>
      </c>
      <c r="P258" s="232">
        <v>0</v>
      </c>
      <c r="Q258" s="232">
        <f>ROUND(E258*P258,2)</f>
        <v>0</v>
      </c>
      <c r="R258" s="234" t="s">
        <v>220</v>
      </c>
      <c r="S258" s="234" t="s">
        <v>136</v>
      </c>
      <c r="T258" s="235" t="s">
        <v>136</v>
      </c>
      <c r="U258" s="220">
        <v>0.105</v>
      </c>
      <c r="V258" s="220">
        <f>ROUND(E258*U258,2)</f>
        <v>7.13</v>
      </c>
      <c r="W258" s="220"/>
      <c r="X258" s="220" t="s">
        <v>389</v>
      </c>
      <c r="Y258" s="220" t="s">
        <v>139</v>
      </c>
      <c r="Z258" s="210"/>
      <c r="AA258" s="210"/>
      <c r="AB258" s="210"/>
      <c r="AC258" s="210"/>
      <c r="AD258" s="210"/>
      <c r="AE258" s="210"/>
      <c r="AF258" s="210"/>
      <c r="AG258" s="210" t="s">
        <v>390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2" x14ac:dyDescent="0.2">
      <c r="A259" s="217"/>
      <c r="B259" s="218"/>
      <c r="C259" s="251" t="s">
        <v>382</v>
      </c>
      <c r="D259" s="244"/>
      <c r="E259" s="245"/>
      <c r="F259" s="220"/>
      <c r="G259" s="220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10"/>
      <c r="AA259" s="210"/>
      <c r="AB259" s="210"/>
      <c r="AC259" s="210"/>
      <c r="AD259" s="210"/>
      <c r="AE259" s="210"/>
      <c r="AF259" s="210"/>
      <c r="AG259" s="210" t="s">
        <v>172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">
      <c r="A260" s="217"/>
      <c r="B260" s="218"/>
      <c r="C260" s="251" t="s">
        <v>391</v>
      </c>
      <c r="D260" s="244"/>
      <c r="E260" s="245"/>
      <c r="F260" s="220"/>
      <c r="G260" s="220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10"/>
      <c r="AA260" s="210"/>
      <c r="AB260" s="210"/>
      <c r="AC260" s="210"/>
      <c r="AD260" s="210"/>
      <c r="AE260" s="210"/>
      <c r="AF260" s="210"/>
      <c r="AG260" s="210" t="s">
        <v>172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">
      <c r="A261" s="217"/>
      <c r="B261" s="218"/>
      <c r="C261" s="251" t="s">
        <v>400</v>
      </c>
      <c r="D261" s="244"/>
      <c r="E261" s="245">
        <v>67.951059999999998</v>
      </c>
      <c r="F261" s="220"/>
      <c r="G261" s="220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10"/>
      <c r="AA261" s="210"/>
      <c r="AB261" s="210"/>
      <c r="AC261" s="210"/>
      <c r="AD261" s="210"/>
      <c r="AE261" s="210"/>
      <c r="AF261" s="210"/>
      <c r="AG261" s="210" t="s">
        <v>172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x14ac:dyDescent="0.2">
      <c r="A262" s="3"/>
      <c r="B262" s="4"/>
      <c r="C262" s="241"/>
      <c r="D262" s="6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AE262">
        <v>15</v>
      </c>
      <c r="AF262">
        <v>21</v>
      </c>
      <c r="AG262" t="s">
        <v>117</v>
      </c>
    </row>
    <row r="263" spans="1:60" x14ac:dyDescent="0.2">
      <c r="A263" s="213"/>
      <c r="B263" s="214" t="s">
        <v>29</v>
      </c>
      <c r="C263" s="242"/>
      <c r="D263" s="215"/>
      <c r="E263" s="216"/>
      <c r="F263" s="216"/>
      <c r="G263" s="228">
        <f>G8+G18+G59+G67+G73+G100+G122+G203+G226</f>
        <v>0</v>
      </c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AE263">
        <f>SUMIF(L7:L261,AE262,G7:G261)</f>
        <v>0</v>
      </c>
      <c r="AF263">
        <f>SUMIF(L7:L261,AF262,G7:G261)</f>
        <v>0</v>
      </c>
      <c r="AG263" t="s">
        <v>160</v>
      </c>
    </row>
    <row r="264" spans="1:60" x14ac:dyDescent="0.2">
      <c r="C264" s="243"/>
      <c r="D264" s="10"/>
      <c r="AG264" t="s">
        <v>161</v>
      </c>
    </row>
    <row r="265" spans="1:60" x14ac:dyDescent="0.2">
      <c r="D265" s="10"/>
    </row>
    <row r="266" spans="1:60" x14ac:dyDescent="0.2">
      <c r="D266" s="10"/>
    </row>
    <row r="267" spans="1:60" x14ac:dyDescent="0.2">
      <c r="D267" s="10"/>
    </row>
    <row r="268" spans="1:60" x14ac:dyDescent="0.2">
      <c r="D268" s="10"/>
    </row>
    <row r="269" spans="1:60" x14ac:dyDescent="0.2">
      <c r="D269" s="10"/>
    </row>
    <row r="270" spans="1:60" x14ac:dyDescent="0.2">
      <c r="D270" s="10"/>
    </row>
    <row r="271" spans="1:60" x14ac:dyDescent="0.2">
      <c r="D271" s="10"/>
    </row>
    <row r="272" spans="1:60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L5jEEW4NUaH1bII/F7pL4BH67QbV7+mDcwHz9iVRTTS6yHwS1qdYZfWxE5JeB/5vrmZ1ZpczWO9CZEJHg+XeA==" saltValue="iqNR/SzFzv18l4eoL7KNBA==" spinCount="100000" sheet="1" formatRows="0"/>
  <mergeCells count="53">
    <mergeCell ref="C194:G194"/>
    <mergeCell ref="C195:G195"/>
    <mergeCell ref="C196:G196"/>
    <mergeCell ref="C199:G199"/>
    <mergeCell ref="C246:G246"/>
    <mergeCell ref="C174:G174"/>
    <mergeCell ref="C187:G187"/>
    <mergeCell ref="C188:G188"/>
    <mergeCell ref="C189:G189"/>
    <mergeCell ref="C190:G190"/>
    <mergeCell ref="C193:G193"/>
    <mergeCell ref="C168:G168"/>
    <mergeCell ref="C169:G169"/>
    <mergeCell ref="C170:G170"/>
    <mergeCell ref="C171:G171"/>
    <mergeCell ref="C172:G172"/>
    <mergeCell ref="C173:G173"/>
    <mergeCell ref="C162:G162"/>
    <mergeCell ref="C163:G163"/>
    <mergeCell ref="C164:G164"/>
    <mergeCell ref="C165:G165"/>
    <mergeCell ref="C166:G166"/>
    <mergeCell ref="C167:G167"/>
    <mergeCell ref="C153:G153"/>
    <mergeCell ref="C154:G154"/>
    <mergeCell ref="C155:G155"/>
    <mergeCell ref="C156:G156"/>
    <mergeCell ref="C157:G157"/>
    <mergeCell ref="C161:G161"/>
    <mergeCell ref="C147:G147"/>
    <mergeCell ref="C148:G148"/>
    <mergeCell ref="C149:G149"/>
    <mergeCell ref="C150:G150"/>
    <mergeCell ref="C151:G151"/>
    <mergeCell ref="C152:G152"/>
    <mergeCell ref="C124:G124"/>
    <mergeCell ref="C128:G128"/>
    <mergeCell ref="C132:G132"/>
    <mergeCell ref="C144:G144"/>
    <mergeCell ref="C145:G145"/>
    <mergeCell ref="C146:G146"/>
    <mergeCell ref="C16:G16"/>
    <mergeCell ref="C69:G69"/>
    <mergeCell ref="C81:G81"/>
    <mergeCell ref="C82:G82"/>
    <mergeCell ref="C96:G96"/>
    <mergeCell ref="C118:G118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A1832-E32E-4832-A300-409010920F2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162</v>
      </c>
      <c r="B1" s="195"/>
      <c r="C1" s="195"/>
      <c r="D1" s="195"/>
      <c r="E1" s="195"/>
      <c r="F1" s="195"/>
      <c r="G1" s="195"/>
      <c r="AG1" t="s">
        <v>103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104</v>
      </c>
    </row>
    <row r="3" spans="1:60" ht="24.95" customHeight="1" x14ac:dyDescent="0.2">
      <c r="A3" s="196" t="s">
        <v>8</v>
      </c>
      <c r="B3" s="49" t="s">
        <v>60</v>
      </c>
      <c r="C3" s="199" t="s">
        <v>61</v>
      </c>
      <c r="D3" s="197"/>
      <c r="E3" s="197"/>
      <c r="F3" s="197"/>
      <c r="G3" s="198"/>
      <c r="AC3" s="174" t="s">
        <v>104</v>
      </c>
      <c r="AG3" t="s">
        <v>107</v>
      </c>
    </row>
    <row r="4" spans="1:60" ht="24.95" customHeight="1" x14ac:dyDescent="0.2">
      <c r="A4" s="200" t="s">
        <v>9</v>
      </c>
      <c r="B4" s="201" t="s">
        <v>54</v>
      </c>
      <c r="C4" s="202" t="s">
        <v>59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29</v>
      </c>
      <c r="H6" s="209" t="s">
        <v>30</v>
      </c>
      <c r="I6" s="209" t="s">
        <v>115</v>
      </c>
      <c r="J6" s="209" t="s">
        <v>31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131</v>
      </c>
      <c r="B8" s="223" t="s">
        <v>81</v>
      </c>
      <c r="C8" s="238" t="s">
        <v>82</v>
      </c>
      <c r="D8" s="224"/>
      <c r="E8" s="225"/>
      <c r="F8" s="226"/>
      <c r="G8" s="226">
        <f>SUMIF(AG9:AG14,"&lt;&gt;NOR",G9:G14)</f>
        <v>0</v>
      </c>
      <c r="H8" s="226"/>
      <c r="I8" s="226">
        <f>SUM(I9:I14)</f>
        <v>0</v>
      </c>
      <c r="J8" s="226"/>
      <c r="K8" s="226">
        <f>SUM(K9:K14)</f>
        <v>0</v>
      </c>
      <c r="L8" s="226"/>
      <c r="M8" s="226">
        <f>SUM(M9:M14)</f>
        <v>0</v>
      </c>
      <c r="N8" s="225"/>
      <c r="O8" s="225">
        <f>SUM(O9:O14)</f>
        <v>0.63</v>
      </c>
      <c r="P8" s="225"/>
      <c r="Q8" s="225">
        <f>SUM(Q9:Q14)</f>
        <v>0</v>
      </c>
      <c r="R8" s="226"/>
      <c r="S8" s="226"/>
      <c r="T8" s="227"/>
      <c r="U8" s="221"/>
      <c r="V8" s="221">
        <f>SUM(V9:V14)</f>
        <v>39.14</v>
      </c>
      <c r="W8" s="221"/>
      <c r="X8" s="221"/>
      <c r="Y8" s="221"/>
      <c r="AG8" t="s">
        <v>132</v>
      </c>
    </row>
    <row r="9" spans="1:60" ht="22.5" outlineLevel="1" x14ac:dyDescent="0.2">
      <c r="A9" s="229">
        <v>1</v>
      </c>
      <c r="B9" s="230" t="s">
        <v>163</v>
      </c>
      <c r="C9" s="239" t="s">
        <v>164</v>
      </c>
      <c r="D9" s="231" t="s">
        <v>165</v>
      </c>
      <c r="E9" s="232">
        <v>38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15</v>
      </c>
      <c r="M9" s="234">
        <f>G9*(1+L9/100)</f>
        <v>0</v>
      </c>
      <c r="N9" s="232">
        <v>1.668E-2</v>
      </c>
      <c r="O9" s="232">
        <f>ROUND(E9*N9,2)</f>
        <v>0.63</v>
      </c>
      <c r="P9" s="232">
        <v>0</v>
      </c>
      <c r="Q9" s="232">
        <f>ROUND(E9*P9,2)</f>
        <v>0</v>
      </c>
      <c r="R9" s="234" t="s">
        <v>166</v>
      </c>
      <c r="S9" s="234" t="s">
        <v>136</v>
      </c>
      <c r="T9" s="235" t="s">
        <v>136</v>
      </c>
      <c r="U9" s="220">
        <v>1.03</v>
      </c>
      <c r="V9" s="220">
        <f>ROUND(E9*U9,2)</f>
        <v>39.14</v>
      </c>
      <c r="W9" s="220"/>
      <c r="X9" s="220" t="s">
        <v>167</v>
      </c>
      <c r="Y9" s="220" t="s">
        <v>139</v>
      </c>
      <c r="Z9" s="210"/>
      <c r="AA9" s="210"/>
      <c r="AB9" s="210"/>
      <c r="AC9" s="210"/>
      <c r="AD9" s="210"/>
      <c r="AE9" s="210"/>
      <c r="AF9" s="210"/>
      <c r="AG9" s="210" t="s">
        <v>168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0" t="s">
        <v>169</v>
      </c>
      <c r="D10" s="237"/>
      <c r="E10" s="237"/>
      <c r="F10" s="237"/>
      <c r="G10" s="237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3" x14ac:dyDescent="0.2">
      <c r="A11" s="217"/>
      <c r="B11" s="218"/>
      <c r="C11" s="250" t="s">
        <v>170</v>
      </c>
      <c r="D11" s="248"/>
      <c r="E11" s="248"/>
      <c r="F11" s="248"/>
      <c r="G11" s="248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142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36" t="str">
        <f>C11</f>
        <v>Položka obsahuje přetmelení spár, osazení rohových lišt, včetně jejich přetmelení a vložení siťoviny a následné přestěrkování plochy ostění.</v>
      </c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1" t="s">
        <v>171</v>
      </c>
      <c r="D12" s="244"/>
      <c r="E12" s="245"/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172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1" t="s">
        <v>407</v>
      </c>
      <c r="D13" s="244"/>
      <c r="E13" s="245">
        <v>30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51" t="s">
        <v>408</v>
      </c>
      <c r="D14" s="244"/>
      <c r="E14" s="245">
        <v>8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172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2" t="s">
        <v>131</v>
      </c>
      <c r="B15" s="223" t="s">
        <v>83</v>
      </c>
      <c r="C15" s="238" t="s">
        <v>84</v>
      </c>
      <c r="D15" s="224"/>
      <c r="E15" s="225"/>
      <c r="F15" s="226"/>
      <c r="G15" s="226">
        <f>SUMIF(AG16:AG48,"&lt;&gt;NOR",G16:G48)</f>
        <v>0</v>
      </c>
      <c r="H15" s="226"/>
      <c r="I15" s="226">
        <f>SUM(I16:I48)</f>
        <v>0</v>
      </c>
      <c r="J15" s="226"/>
      <c r="K15" s="226">
        <f>SUM(K16:K48)</f>
        <v>0</v>
      </c>
      <c r="L15" s="226"/>
      <c r="M15" s="226">
        <f>SUM(M16:M48)</f>
        <v>0</v>
      </c>
      <c r="N15" s="225"/>
      <c r="O15" s="225">
        <f>SUM(O16:O48)</f>
        <v>0.01</v>
      </c>
      <c r="P15" s="225"/>
      <c r="Q15" s="225">
        <f>SUM(Q16:Q48)</f>
        <v>0</v>
      </c>
      <c r="R15" s="226"/>
      <c r="S15" s="226"/>
      <c r="T15" s="227"/>
      <c r="U15" s="221"/>
      <c r="V15" s="221">
        <f>SUM(V16:V48)</f>
        <v>110.86</v>
      </c>
      <c r="W15" s="221"/>
      <c r="X15" s="221"/>
      <c r="Y15" s="221"/>
      <c r="AG15" t="s">
        <v>132</v>
      </c>
    </row>
    <row r="16" spans="1:60" ht="56.25" outlineLevel="1" x14ac:dyDescent="0.2">
      <c r="A16" s="229">
        <v>2</v>
      </c>
      <c r="B16" s="230" t="s">
        <v>180</v>
      </c>
      <c r="C16" s="239" t="s">
        <v>181</v>
      </c>
      <c r="D16" s="231" t="s">
        <v>182</v>
      </c>
      <c r="E16" s="232">
        <v>341.8</v>
      </c>
      <c r="F16" s="233"/>
      <c r="G16" s="234">
        <f>ROUND(E16*F16,2)</f>
        <v>0</v>
      </c>
      <c r="H16" s="233"/>
      <c r="I16" s="234">
        <f>ROUND(E16*H16,2)</f>
        <v>0</v>
      </c>
      <c r="J16" s="233"/>
      <c r="K16" s="234">
        <f>ROUND(E16*J16,2)</f>
        <v>0</v>
      </c>
      <c r="L16" s="234">
        <v>15</v>
      </c>
      <c r="M16" s="234">
        <f>G16*(1+L16/100)</f>
        <v>0</v>
      </c>
      <c r="N16" s="232">
        <v>4.0000000000000003E-5</v>
      </c>
      <c r="O16" s="232">
        <f>ROUND(E16*N16,2)</f>
        <v>0.01</v>
      </c>
      <c r="P16" s="232">
        <v>0</v>
      </c>
      <c r="Q16" s="232">
        <f>ROUND(E16*P16,2)</f>
        <v>0</v>
      </c>
      <c r="R16" s="234" t="s">
        <v>166</v>
      </c>
      <c r="S16" s="234" t="s">
        <v>136</v>
      </c>
      <c r="T16" s="235" t="s">
        <v>136</v>
      </c>
      <c r="U16" s="220">
        <v>0.308</v>
      </c>
      <c r="V16" s="220">
        <f>ROUND(E16*U16,2)</f>
        <v>105.27</v>
      </c>
      <c r="W16" s="220"/>
      <c r="X16" s="220" t="s">
        <v>167</v>
      </c>
      <c r="Y16" s="220" t="s">
        <v>139</v>
      </c>
      <c r="Z16" s="210"/>
      <c r="AA16" s="210"/>
      <c r="AB16" s="210"/>
      <c r="AC16" s="210"/>
      <c r="AD16" s="210"/>
      <c r="AE16" s="210"/>
      <c r="AF16" s="210"/>
      <c r="AG16" s="210" t="s">
        <v>168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1" t="s">
        <v>183</v>
      </c>
      <c r="D17" s="244"/>
      <c r="E17" s="245"/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51" t="s">
        <v>409</v>
      </c>
      <c r="D18" s="244"/>
      <c r="E18" s="245">
        <v>29.54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172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51" t="s">
        <v>410</v>
      </c>
      <c r="D19" s="244"/>
      <c r="E19" s="245">
        <v>19.399999999999999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172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51" t="s">
        <v>411</v>
      </c>
      <c r="D20" s="244"/>
      <c r="E20" s="245">
        <v>26.82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172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51" t="s">
        <v>412</v>
      </c>
      <c r="D21" s="244"/>
      <c r="E21" s="245">
        <v>10.1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172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51" t="s">
        <v>413</v>
      </c>
      <c r="D22" s="244"/>
      <c r="E22" s="245">
        <v>51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17"/>
      <c r="B23" s="218"/>
      <c r="C23" s="251" t="s">
        <v>414</v>
      </c>
      <c r="D23" s="244"/>
      <c r="E23" s="245">
        <v>20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51" t="s">
        <v>415</v>
      </c>
      <c r="D24" s="244"/>
      <c r="E24" s="245">
        <v>34.700000000000003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51" t="s">
        <v>416</v>
      </c>
      <c r="D25" s="244"/>
      <c r="E25" s="245">
        <v>17.8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172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17"/>
      <c r="B26" s="218"/>
      <c r="C26" s="251" t="s">
        <v>417</v>
      </c>
      <c r="D26" s="244"/>
      <c r="E26" s="245">
        <v>13.28</v>
      </c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172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51" t="s">
        <v>418</v>
      </c>
      <c r="D27" s="244"/>
      <c r="E27" s="245">
        <v>7.7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51" t="s">
        <v>419</v>
      </c>
      <c r="D28" s="244"/>
      <c r="E28" s="245">
        <v>13.61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1" t="s">
        <v>420</v>
      </c>
      <c r="D29" s="244"/>
      <c r="E29" s="245">
        <v>24.54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172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1" t="s">
        <v>421</v>
      </c>
      <c r="D30" s="244"/>
      <c r="E30" s="245">
        <v>26.88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17"/>
      <c r="B31" s="218"/>
      <c r="C31" s="251" t="s">
        <v>422</v>
      </c>
      <c r="D31" s="244"/>
      <c r="E31" s="245">
        <v>8.7200000000000006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172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1" t="s">
        <v>423</v>
      </c>
      <c r="D32" s="244"/>
      <c r="E32" s="245">
        <v>13.76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1" t="s">
        <v>424</v>
      </c>
      <c r="D33" s="244"/>
      <c r="E33" s="245">
        <v>23.95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172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29">
        <v>3</v>
      </c>
      <c r="B34" s="230" t="s">
        <v>193</v>
      </c>
      <c r="C34" s="239" t="s">
        <v>194</v>
      </c>
      <c r="D34" s="231" t="s">
        <v>182</v>
      </c>
      <c r="E34" s="232">
        <v>372.53</v>
      </c>
      <c r="F34" s="233"/>
      <c r="G34" s="234">
        <f>ROUND(E34*F34,2)</f>
        <v>0</v>
      </c>
      <c r="H34" s="233"/>
      <c r="I34" s="234">
        <f>ROUND(E34*H34,2)</f>
        <v>0</v>
      </c>
      <c r="J34" s="233"/>
      <c r="K34" s="234">
        <f>ROUND(E34*J34,2)</f>
        <v>0</v>
      </c>
      <c r="L34" s="234">
        <v>15</v>
      </c>
      <c r="M34" s="234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4" t="s">
        <v>195</v>
      </c>
      <c r="S34" s="234" t="s">
        <v>136</v>
      </c>
      <c r="T34" s="235" t="s">
        <v>136</v>
      </c>
      <c r="U34" s="220">
        <v>1.4999999999999999E-2</v>
      </c>
      <c r="V34" s="220">
        <f>ROUND(E34*U34,2)</f>
        <v>5.59</v>
      </c>
      <c r="W34" s="220"/>
      <c r="X34" s="220" t="s">
        <v>167</v>
      </c>
      <c r="Y34" s="220" t="s">
        <v>139</v>
      </c>
      <c r="Z34" s="210"/>
      <c r="AA34" s="210"/>
      <c r="AB34" s="210"/>
      <c r="AC34" s="210"/>
      <c r="AD34" s="210"/>
      <c r="AE34" s="210"/>
      <c r="AF34" s="210"/>
      <c r="AG34" s="210" t="s">
        <v>168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1" t="s">
        <v>196</v>
      </c>
      <c r="D35" s="244"/>
      <c r="E35" s="245"/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172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1" t="s">
        <v>425</v>
      </c>
      <c r="D36" s="244"/>
      <c r="E36" s="245">
        <v>10.33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1" t="s">
        <v>426</v>
      </c>
      <c r="D37" s="244"/>
      <c r="E37" s="245">
        <v>6.26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172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51" t="s">
        <v>427</v>
      </c>
      <c r="D38" s="244"/>
      <c r="E38" s="245">
        <v>7.15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172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1" t="s">
        <v>428</v>
      </c>
      <c r="D39" s="244"/>
      <c r="E39" s="245">
        <v>3.15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172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51" t="s">
        <v>429</v>
      </c>
      <c r="D40" s="244"/>
      <c r="E40" s="245">
        <v>10.33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172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51" t="s">
        <v>430</v>
      </c>
      <c r="D41" s="244"/>
      <c r="E41" s="245">
        <v>7.15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172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17"/>
      <c r="B42" s="218"/>
      <c r="C42" s="251" t="s">
        <v>431</v>
      </c>
      <c r="D42" s="244"/>
      <c r="E42" s="245">
        <v>6.26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172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51" t="s">
        <v>432</v>
      </c>
      <c r="D43" s="244"/>
      <c r="E43" s="245">
        <v>3.15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172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51" t="s">
        <v>210</v>
      </c>
      <c r="D44" s="244"/>
      <c r="E44" s="245"/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172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51" t="s">
        <v>433</v>
      </c>
      <c r="D45" s="244"/>
      <c r="E45" s="245">
        <v>96.25</v>
      </c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172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51" t="s">
        <v>434</v>
      </c>
      <c r="D46" s="244"/>
      <c r="E46" s="245">
        <v>96.25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172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51" t="s">
        <v>435</v>
      </c>
      <c r="D47" s="244"/>
      <c r="E47" s="245">
        <v>96.25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172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1" t="s">
        <v>217</v>
      </c>
      <c r="D48" s="244"/>
      <c r="E48" s="245">
        <v>30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172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2">
      <c r="A49" s="222" t="s">
        <v>131</v>
      </c>
      <c r="B49" s="223" t="s">
        <v>85</v>
      </c>
      <c r="C49" s="238" t="s">
        <v>86</v>
      </c>
      <c r="D49" s="224"/>
      <c r="E49" s="225"/>
      <c r="F49" s="226"/>
      <c r="G49" s="226">
        <f>SUMIF(AG50:AG54,"&lt;&gt;NOR",G50:G54)</f>
        <v>0</v>
      </c>
      <c r="H49" s="226"/>
      <c r="I49" s="226">
        <f>SUM(I50:I54)</f>
        <v>0</v>
      </c>
      <c r="J49" s="226"/>
      <c r="K49" s="226">
        <f>SUM(K50:K54)</f>
        <v>0</v>
      </c>
      <c r="L49" s="226"/>
      <c r="M49" s="226">
        <f>SUM(M50:M54)</f>
        <v>0</v>
      </c>
      <c r="N49" s="225"/>
      <c r="O49" s="225">
        <f>SUM(O50:O54)</f>
        <v>0</v>
      </c>
      <c r="P49" s="225"/>
      <c r="Q49" s="225">
        <f>SUM(Q50:Q54)</f>
        <v>0.45</v>
      </c>
      <c r="R49" s="226"/>
      <c r="S49" s="226"/>
      <c r="T49" s="227"/>
      <c r="U49" s="221"/>
      <c r="V49" s="221">
        <f>SUM(V50:V54)</f>
        <v>4.8600000000000003</v>
      </c>
      <c r="W49" s="221"/>
      <c r="X49" s="221"/>
      <c r="Y49" s="221"/>
      <c r="AG49" t="s">
        <v>132</v>
      </c>
    </row>
    <row r="50" spans="1:60" outlineLevel="1" x14ac:dyDescent="0.2">
      <c r="A50" s="229">
        <v>4</v>
      </c>
      <c r="B50" s="230" t="s">
        <v>223</v>
      </c>
      <c r="C50" s="239" t="s">
        <v>224</v>
      </c>
      <c r="D50" s="231" t="s">
        <v>182</v>
      </c>
      <c r="E50" s="232">
        <v>37.351999999999997</v>
      </c>
      <c r="F50" s="233"/>
      <c r="G50" s="234">
        <f>ROUND(E50*F50,2)</f>
        <v>0</v>
      </c>
      <c r="H50" s="233"/>
      <c r="I50" s="234">
        <f>ROUND(E50*H50,2)</f>
        <v>0</v>
      </c>
      <c r="J50" s="233"/>
      <c r="K50" s="234">
        <f>ROUND(E50*J50,2)</f>
        <v>0</v>
      </c>
      <c r="L50" s="234">
        <v>15</v>
      </c>
      <c r="M50" s="234">
        <f>G50*(1+L50/100)</f>
        <v>0</v>
      </c>
      <c r="N50" s="232">
        <v>0</v>
      </c>
      <c r="O50" s="232">
        <f>ROUND(E50*N50,2)</f>
        <v>0</v>
      </c>
      <c r="P50" s="232">
        <v>1.2E-2</v>
      </c>
      <c r="Q50" s="232">
        <f>ROUND(E50*P50,2)</f>
        <v>0.45</v>
      </c>
      <c r="R50" s="234" t="s">
        <v>225</v>
      </c>
      <c r="S50" s="234" t="s">
        <v>136</v>
      </c>
      <c r="T50" s="235" t="s">
        <v>136</v>
      </c>
      <c r="U50" s="220">
        <v>0.13</v>
      </c>
      <c r="V50" s="220">
        <f>ROUND(E50*U50,2)</f>
        <v>4.8600000000000003</v>
      </c>
      <c r="W50" s="220"/>
      <c r="X50" s="220" t="s">
        <v>167</v>
      </c>
      <c r="Y50" s="220" t="s">
        <v>139</v>
      </c>
      <c r="Z50" s="210"/>
      <c r="AA50" s="210"/>
      <c r="AB50" s="210"/>
      <c r="AC50" s="210"/>
      <c r="AD50" s="210"/>
      <c r="AE50" s="210"/>
      <c r="AF50" s="210"/>
      <c r="AG50" s="210" t="s">
        <v>168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51" t="s">
        <v>226</v>
      </c>
      <c r="D51" s="244"/>
      <c r="E51" s="245"/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172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51" t="s">
        <v>436</v>
      </c>
      <c r="D52" s="244"/>
      <c r="E52" s="245">
        <v>18.72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172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51" t="s">
        <v>437</v>
      </c>
      <c r="D53" s="244"/>
      <c r="E53" s="245">
        <v>3.4319999999999999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172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51" t="s">
        <v>438</v>
      </c>
      <c r="D54" s="244"/>
      <c r="E54" s="245">
        <v>15.2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172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222" t="s">
        <v>131</v>
      </c>
      <c r="B55" s="223" t="s">
        <v>87</v>
      </c>
      <c r="C55" s="238" t="s">
        <v>88</v>
      </c>
      <c r="D55" s="224"/>
      <c r="E55" s="225"/>
      <c r="F55" s="226"/>
      <c r="G55" s="226">
        <f>SUMIF(AG56:AG60,"&lt;&gt;NOR",G56:G60)</f>
        <v>0</v>
      </c>
      <c r="H55" s="226"/>
      <c r="I55" s="226">
        <f>SUM(I56:I60)</f>
        <v>0</v>
      </c>
      <c r="J55" s="226"/>
      <c r="K55" s="226">
        <f>SUM(K56:K60)</f>
        <v>0</v>
      </c>
      <c r="L55" s="226"/>
      <c r="M55" s="226">
        <f>SUM(M56:M60)</f>
        <v>0</v>
      </c>
      <c r="N55" s="225"/>
      <c r="O55" s="225">
        <f>SUM(O56:O60)</f>
        <v>0</v>
      </c>
      <c r="P55" s="225"/>
      <c r="Q55" s="225">
        <f>SUM(Q56:Q60)</f>
        <v>0</v>
      </c>
      <c r="R55" s="226"/>
      <c r="S55" s="226"/>
      <c r="T55" s="227"/>
      <c r="U55" s="221"/>
      <c r="V55" s="221">
        <f>SUM(V56:V60)</f>
        <v>1.67</v>
      </c>
      <c r="W55" s="221"/>
      <c r="X55" s="221"/>
      <c r="Y55" s="221"/>
      <c r="AG55" t="s">
        <v>132</v>
      </c>
    </row>
    <row r="56" spans="1:60" ht="22.5" outlineLevel="1" x14ac:dyDescent="0.2">
      <c r="A56" s="229">
        <v>5</v>
      </c>
      <c r="B56" s="230" t="s">
        <v>229</v>
      </c>
      <c r="C56" s="239" t="s">
        <v>230</v>
      </c>
      <c r="D56" s="231" t="s">
        <v>231</v>
      </c>
      <c r="E56" s="232">
        <v>0.64751000000000003</v>
      </c>
      <c r="F56" s="233"/>
      <c r="G56" s="234">
        <f>ROUND(E56*F56,2)</f>
        <v>0</v>
      </c>
      <c r="H56" s="233"/>
      <c r="I56" s="234">
        <f>ROUND(E56*H56,2)</f>
        <v>0</v>
      </c>
      <c r="J56" s="233"/>
      <c r="K56" s="234">
        <f>ROUND(E56*J56,2)</f>
        <v>0</v>
      </c>
      <c r="L56" s="234">
        <v>15</v>
      </c>
      <c r="M56" s="234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4" t="s">
        <v>195</v>
      </c>
      <c r="S56" s="234" t="s">
        <v>136</v>
      </c>
      <c r="T56" s="235" t="s">
        <v>136</v>
      </c>
      <c r="U56" s="220">
        <v>2.577</v>
      </c>
      <c r="V56" s="220">
        <f>ROUND(E56*U56,2)</f>
        <v>1.67</v>
      </c>
      <c r="W56" s="220"/>
      <c r="X56" s="220" t="s">
        <v>232</v>
      </c>
      <c r="Y56" s="220" t="s">
        <v>139</v>
      </c>
      <c r="Z56" s="210"/>
      <c r="AA56" s="210"/>
      <c r="AB56" s="210"/>
      <c r="AC56" s="210"/>
      <c r="AD56" s="210"/>
      <c r="AE56" s="210"/>
      <c r="AF56" s="210"/>
      <c r="AG56" s="210" t="s">
        <v>233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52" t="s">
        <v>234</v>
      </c>
      <c r="D57" s="249"/>
      <c r="E57" s="249"/>
      <c r="F57" s="249"/>
      <c r="G57" s="249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235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51" t="s">
        <v>236</v>
      </c>
      <c r="D58" s="244"/>
      <c r="E58" s="245"/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172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51" t="s">
        <v>439</v>
      </c>
      <c r="D59" s="244"/>
      <c r="E59" s="245"/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172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51" t="s">
        <v>440</v>
      </c>
      <c r="D60" s="244"/>
      <c r="E60" s="245">
        <v>0.64751000000000003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172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22" t="s">
        <v>131</v>
      </c>
      <c r="B61" s="223" t="s">
        <v>89</v>
      </c>
      <c r="C61" s="238" t="s">
        <v>90</v>
      </c>
      <c r="D61" s="224"/>
      <c r="E61" s="225"/>
      <c r="F61" s="226"/>
      <c r="G61" s="226">
        <f>SUMIF(AG62:AG81,"&lt;&gt;NOR",G62:G81)</f>
        <v>0</v>
      </c>
      <c r="H61" s="226"/>
      <c r="I61" s="226">
        <f>SUM(I62:I81)</f>
        <v>0</v>
      </c>
      <c r="J61" s="226"/>
      <c r="K61" s="226">
        <f>SUM(K62:K81)</f>
        <v>0</v>
      </c>
      <c r="L61" s="226"/>
      <c r="M61" s="226">
        <f>SUM(M62:M81)</f>
        <v>0</v>
      </c>
      <c r="N61" s="225"/>
      <c r="O61" s="225">
        <f>SUM(O62:O81)</f>
        <v>0.06</v>
      </c>
      <c r="P61" s="225"/>
      <c r="Q61" s="225">
        <f>SUM(Q62:Q81)</f>
        <v>0</v>
      </c>
      <c r="R61" s="226"/>
      <c r="S61" s="226"/>
      <c r="T61" s="227"/>
      <c r="U61" s="221"/>
      <c r="V61" s="221">
        <f>SUM(V62:V81)</f>
        <v>15.07</v>
      </c>
      <c r="W61" s="221"/>
      <c r="X61" s="221"/>
      <c r="Y61" s="221"/>
      <c r="AG61" t="s">
        <v>132</v>
      </c>
    </row>
    <row r="62" spans="1:60" ht="22.5" outlineLevel="1" x14ac:dyDescent="0.2">
      <c r="A62" s="229">
        <v>6</v>
      </c>
      <c r="B62" s="230" t="s">
        <v>243</v>
      </c>
      <c r="C62" s="239" t="s">
        <v>244</v>
      </c>
      <c r="D62" s="231" t="s">
        <v>182</v>
      </c>
      <c r="E62" s="232">
        <v>73.92</v>
      </c>
      <c r="F62" s="233"/>
      <c r="G62" s="234">
        <f>ROUND(E62*F62,2)</f>
        <v>0</v>
      </c>
      <c r="H62" s="233"/>
      <c r="I62" s="234">
        <f>ROUND(E62*H62,2)</f>
        <v>0</v>
      </c>
      <c r="J62" s="233"/>
      <c r="K62" s="234">
        <f>ROUND(E62*J62,2)</f>
        <v>0</v>
      </c>
      <c r="L62" s="234">
        <v>15</v>
      </c>
      <c r="M62" s="234">
        <f>G62*(1+L62/100)</f>
        <v>0</v>
      </c>
      <c r="N62" s="232">
        <v>2.0000000000000002E-5</v>
      </c>
      <c r="O62" s="232">
        <f>ROUND(E62*N62,2)</f>
        <v>0</v>
      </c>
      <c r="P62" s="232">
        <v>0</v>
      </c>
      <c r="Q62" s="232">
        <f>ROUND(E62*P62,2)</f>
        <v>0</v>
      </c>
      <c r="R62" s="234" t="s">
        <v>241</v>
      </c>
      <c r="S62" s="234" t="s">
        <v>136</v>
      </c>
      <c r="T62" s="235" t="s">
        <v>136</v>
      </c>
      <c r="U62" s="220">
        <v>0.16</v>
      </c>
      <c r="V62" s="220">
        <f>ROUND(E62*U62,2)</f>
        <v>11.83</v>
      </c>
      <c r="W62" s="220"/>
      <c r="X62" s="220" t="s">
        <v>167</v>
      </c>
      <c r="Y62" s="220" t="s">
        <v>139</v>
      </c>
      <c r="Z62" s="210"/>
      <c r="AA62" s="210"/>
      <c r="AB62" s="210"/>
      <c r="AC62" s="210"/>
      <c r="AD62" s="210"/>
      <c r="AE62" s="210"/>
      <c r="AF62" s="210"/>
      <c r="AG62" s="210" t="s">
        <v>168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1" t="s">
        <v>441</v>
      </c>
      <c r="D63" s="244"/>
      <c r="E63" s="245">
        <v>62.4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172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51" t="s">
        <v>442</v>
      </c>
      <c r="D64" s="244"/>
      <c r="E64" s="245">
        <v>11.52</v>
      </c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172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29">
        <v>7</v>
      </c>
      <c r="B65" s="230" t="s">
        <v>247</v>
      </c>
      <c r="C65" s="239" t="s">
        <v>248</v>
      </c>
      <c r="D65" s="231" t="s">
        <v>182</v>
      </c>
      <c r="E65" s="232">
        <v>19.295999999999999</v>
      </c>
      <c r="F65" s="233"/>
      <c r="G65" s="234">
        <f>ROUND(E65*F65,2)</f>
        <v>0</v>
      </c>
      <c r="H65" s="233"/>
      <c r="I65" s="234">
        <f>ROUND(E65*H65,2)</f>
        <v>0</v>
      </c>
      <c r="J65" s="233"/>
      <c r="K65" s="234">
        <f>ROUND(E65*J65,2)</f>
        <v>0</v>
      </c>
      <c r="L65" s="234">
        <v>15</v>
      </c>
      <c r="M65" s="234">
        <f>G65*(1+L65/100)</f>
        <v>0</v>
      </c>
      <c r="N65" s="232">
        <v>2.3000000000000001E-4</v>
      </c>
      <c r="O65" s="232">
        <f>ROUND(E65*N65,2)</f>
        <v>0</v>
      </c>
      <c r="P65" s="232">
        <v>0</v>
      </c>
      <c r="Q65" s="232">
        <f>ROUND(E65*P65,2)</f>
        <v>0</v>
      </c>
      <c r="R65" s="234" t="s">
        <v>241</v>
      </c>
      <c r="S65" s="234" t="s">
        <v>136</v>
      </c>
      <c r="T65" s="235" t="s">
        <v>136</v>
      </c>
      <c r="U65" s="220">
        <v>0.161</v>
      </c>
      <c r="V65" s="220">
        <f>ROUND(E65*U65,2)</f>
        <v>3.11</v>
      </c>
      <c r="W65" s="220"/>
      <c r="X65" s="220" t="s">
        <v>167</v>
      </c>
      <c r="Y65" s="220" t="s">
        <v>139</v>
      </c>
      <c r="Z65" s="210"/>
      <c r="AA65" s="210"/>
      <c r="AB65" s="210"/>
      <c r="AC65" s="210"/>
      <c r="AD65" s="210"/>
      <c r="AE65" s="210"/>
      <c r="AF65" s="210"/>
      <c r="AG65" s="210" t="s">
        <v>168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40" t="s">
        <v>405</v>
      </c>
      <c r="D66" s="237"/>
      <c r="E66" s="237"/>
      <c r="F66" s="237"/>
      <c r="G66" s="237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142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50" t="s">
        <v>249</v>
      </c>
      <c r="D67" s="248"/>
      <c r="E67" s="248"/>
      <c r="F67" s="248"/>
      <c r="G67" s="248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142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1" t="s">
        <v>443</v>
      </c>
      <c r="D68" s="244"/>
      <c r="E68" s="245">
        <v>16.8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172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51" t="s">
        <v>444</v>
      </c>
      <c r="D69" s="244"/>
      <c r="E69" s="245">
        <v>2.496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172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29">
        <v>8</v>
      </c>
      <c r="B70" s="230" t="s">
        <v>445</v>
      </c>
      <c r="C70" s="239" t="s">
        <v>446</v>
      </c>
      <c r="D70" s="231" t="s">
        <v>165</v>
      </c>
      <c r="E70" s="232">
        <v>8</v>
      </c>
      <c r="F70" s="233"/>
      <c r="G70" s="234">
        <f>ROUND(E70*F70,2)</f>
        <v>0</v>
      </c>
      <c r="H70" s="233"/>
      <c r="I70" s="234">
        <f>ROUND(E70*H70,2)</f>
        <v>0</v>
      </c>
      <c r="J70" s="233"/>
      <c r="K70" s="234">
        <f>ROUND(E70*J70,2)</f>
        <v>0</v>
      </c>
      <c r="L70" s="234">
        <v>15</v>
      </c>
      <c r="M70" s="234">
        <f>G70*(1+L70/100)</f>
        <v>0</v>
      </c>
      <c r="N70" s="232">
        <v>8.0999999999999996E-4</v>
      </c>
      <c r="O70" s="232">
        <f>ROUND(E70*N70,2)</f>
        <v>0.01</v>
      </c>
      <c r="P70" s="232">
        <v>0</v>
      </c>
      <c r="Q70" s="232">
        <f>ROUND(E70*P70,2)</f>
        <v>0</v>
      </c>
      <c r="R70" s="234" t="s">
        <v>254</v>
      </c>
      <c r="S70" s="234" t="s">
        <v>136</v>
      </c>
      <c r="T70" s="235" t="s">
        <v>136</v>
      </c>
      <c r="U70" s="220">
        <v>0</v>
      </c>
      <c r="V70" s="220">
        <f>ROUND(E70*U70,2)</f>
        <v>0</v>
      </c>
      <c r="W70" s="220"/>
      <c r="X70" s="220" t="s">
        <v>255</v>
      </c>
      <c r="Y70" s="220" t="s">
        <v>139</v>
      </c>
      <c r="Z70" s="210"/>
      <c r="AA70" s="210"/>
      <c r="AB70" s="210"/>
      <c r="AC70" s="210"/>
      <c r="AD70" s="210"/>
      <c r="AE70" s="210"/>
      <c r="AF70" s="210"/>
      <c r="AG70" s="210" t="s">
        <v>256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1" t="s">
        <v>447</v>
      </c>
      <c r="D71" s="244"/>
      <c r="E71" s="245">
        <v>8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172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1" x14ac:dyDescent="0.2">
      <c r="A72" s="229">
        <v>9</v>
      </c>
      <c r="B72" s="230" t="s">
        <v>258</v>
      </c>
      <c r="C72" s="239" t="s">
        <v>259</v>
      </c>
      <c r="D72" s="231" t="s">
        <v>165</v>
      </c>
      <c r="E72" s="232">
        <v>30</v>
      </c>
      <c r="F72" s="233"/>
      <c r="G72" s="234">
        <f>ROUND(E72*F72,2)</f>
        <v>0</v>
      </c>
      <c r="H72" s="233"/>
      <c r="I72" s="234">
        <f>ROUND(E72*H72,2)</f>
        <v>0</v>
      </c>
      <c r="J72" s="233"/>
      <c r="K72" s="234">
        <f>ROUND(E72*J72,2)</f>
        <v>0</v>
      </c>
      <c r="L72" s="234">
        <v>15</v>
      </c>
      <c r="M72" s="234">
        <f>G72*(1+L72/100)</f>
        <v>0</v>
      </c>
      <c r="N72" s="232">
        <v>1.0300000000000001E-3</v>
      </c>
      <c r="O72" s="232">
        <f>ROUND(E72*N72,2)</f>
        <v>0.03</v>
      </c>
      <c r="P72" s="232">
        <v>0</v>
      </c>
      <c r="Q72" s="232">
        <f>ROUND(E72*P72,2)</f>
        <v>0</v>
      </c>
      <c r="R72" s="234" t="s">
        <v>254</v>
      </c>
      <c r="S72" s="234" t="s">
        <v>136</v>
      </c>
      <c r="T72" s="235" t="s">
        <v>136</v>
      </c>
      <c r="U72" s="220">
        <v>0</v>
      </c>
      <c r="V72" s="220">
        <f>ROUND(E72*U72,2)</f>
        <v>0</v>
      </c>
      <c r="W72" s="220"/>
      <c r="X72" s="220" t="s">
        <v>255</v>
      </c>
      <c r="Y72" s="220" t="s">
        <v>139</v>
      </c>
      <c r="Z72" s="210"/>
      <c r="AA72" s="210"/>
      <c r="AB72" s="210"/>
      <c r="AC72" s="210"/>
      <c r="AD72" s="210"/>
      <c r="AE72" s="210"/>
      <c r="AF72" s="210"/>
      <c r="AG72" s="210" t="s">
        <v>256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51" t="s">
        <v>448</v>
      </c>
      <c r="D73" s="244"/>
      <c r="E73" s="245">
        <v>30</v>
      </c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172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2.5" outlineLevel="1" x14ac:dyDescent="0.2">
      <c r="A74" s="229">
        <v>10</v>
      </c>
      <c r="B74" s="230" t="s">
        <v>261</v>
      </c>
      <c r="C74" s="239" t="s">
        <v>262</v>
      </c>
      <c r="D74" s="231" t="s">
        <v>182</v>
      </c>
      <c r="E74" s="232">
        <v>19.874880000000001</v>
      </c>
      <c r="F74" s="233"/>
      <c r="G74" s="234">
        <f>ROUND(E74*F74,2)</f>
        <v>0</v>
      </c>
      <c r="H74" s="233"/>
      <c r="I74" s="234">
        <f>ROUND(E74*H74,2)</f>
        <v>0</v>
      </c>
      <c r="J74" s="233"/>
      <c r="K74" s="234">
        <f>ROUND(E74*J74,2)</f>
        <v>0</v>
      </c>
      <c r="L74" s="234">
        <v>15</v>
      </c>
      <c r="M74" s="234">
        <f>G74*(1+L74/100)</f>
        <v>0</v>
      </c>
      <c r="N74" s="232">
        <v>1.1999999999999999E-3</v>
      </c>
      <c r="O74" s="232">
        <f>ROUND(E74*N74,2)</f>
        <v>0.02</v>
      </c>
      <c r="P74" s="232">
        <v>0</v>
      </c>
      <c r="Q74" s="232">
        <f>ROUND(E74*P74,2)</f>
        <v>0</v>
      </c>
      <c r="R74" s="234" t="s">
        <v>254</v>
      </c>
      <c r="S74" s="234" t="s">
        <v>136</v>
      </c>
      <c r="T74" s="235" t="s">
        <v>136</v>
      </c>
      <c r="U74" s="220">
        <v>0</v>
      </c>
      <c r="V74" s="220">
        <f>ROUND(E74*U74,2)</f>
        <v>0</v>
      </c>
      <c r="W74" s="220"/>
      <c r="X74" s="220" t="s">
        <v>255</v>
      </c>
      <c r="Y74" s="220" t="s">
        <v>139</v>
      </c>
      <c r="Z74" s="210"/>
      <c r="AA74" s="210"/>
      <c r="AB74" s="210"/>
      <c r="AC74" s="210"/>
      <c r="AD74" s="210"/>
      <c r="AE74" s="210"/>
      <c r="AF74" s="210"/>
      <c r="AG74" s="210" t="s">
        <v>256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1" t="s">
        <v>449</v>
      </c>
      <c r="D75" s="244"/>
      <c r="E75" s="245">
        <v>19.295999999999999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172</v>
      </c>
      <c r="AH75" s="210">
        <v>5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53" t="s">
        <v>264</v>
      </c>
      <c r="D76" s="246"/>
      <c r="E76" s="247">
        <v>0.57887999999999995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172</v>
      </c>
      <c r="AH76" s="210">
        <v>4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29">
        <v>11</v>
      </c>
      <c r="B77" s="230" t="s">
        <v>268</v>
      </c>
      <c r="C77" s="239" t="s">
        <v>269</v>
      </c>
      <c r="D77" s="231" t="s">
        <v>231</v>
      </c>
      <c r="E77" s="232">
        <v>6.7150000000000001E-2</v>
      </c>
      <c r="F77" s="233"/>
      <c r="G77" s="234">
        <f>ROUND(E77*F77,2)</f>
        <v>0</v>
      </c>
      <c r="H77" s="233"/>
      <c r="I77" s="234">
        <f>ROUND(E77*H77,2)</f>
        <v>0</v>
      </c>
      <c r="J77" s="233"/>
      <c r="K77" s="234">
        <f>ROUND(E77*J77,2)</f>
        <v>0</v>
      </c>
      <c r="L77" s="234">
        <v>15</v>
      </c>
      <c r="M77" s="234">
        <f>G77*(1+L77/100)</f>
        <v>0</v>
      </c>
      <c r="N77" s="232">
        <v>0</v>
      </c>
      <c r="O77" s="232">
        <f>ROUND(E77*N77,2)</f>
        <v>0</v>
      </c>
      <c r="P77" s="232">
        <v>0</v>
      </c>
      <c r="Q77" s="232">
        <f>ROUND(E77*P77,2)</f>
        <v>0</v>
      </c>
      <c r="R77" s="234" t="s">
        <v>241</v>
      </c>
      <c r="S77" s="234" t="s">
        <v>136</v>
      </c>
      <c r="T77" s="235" t="s">
        <v>136</v>
      </c>
      <c r="U77" s="220">
        <v>1.966</v>
      </c>
      <c r="V77" s="220">
        <f>ROUND(E77*U77,2)</f>
        <v>0.13</v>
      </c>
      <c r="W77" s="220"/>
      <c r="X77" s="220" t="s">
        <v>232</v>
      </c>
      <c r="Y77" s="220" t="s">
        <v>139</v>
      </c>
      <c r="Z77" s="210"/>
      <c r="AA77" s="210"/>
      <c r="AB77" s="210"/>
      <c r="AC77" s="210"/>
      <c r="AD77" s="210"/>
      <c r="AE77" s="210"/>
      <c r="AF77" s="210"/>
      <c r="AG77" s="210" t="s">
        <v>233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17"/>
      <c r="B78" s="218"/>
      <c r="C78" s="252" t="s">
        <v>270</v>
      </c>
      <c r="D78" s="249"/>
      <c r="E78" s="249"/>
      <c r="F78" s="249"/>
      <c r="G78" s="249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235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1" t="s">
        <v>236</v>
      </c>
      <c r="D79" s="244"/>
      <c r="E79" s="245"/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172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51" t="s">
        <v>450</v>
      </c>
      <c r="D80" s="244"/>
      <c r="E80" s="245"/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172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17"/>
      <c r="B81" s="218"/>
      <c r="C81" s="251" t="s">
        <v>451</v>
      </c>
      <c r="D81" s="244"/>
      <c r="E81" s="245">
        <v>6.7150000000000001E-2</v>
      </c>
      <c r="F81" s="220"/>
      <c r="G81" s="22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172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2">
      <c r="A82" s="222" t="s">
        <v>131</v>
      </c>
      <c r="B82" s="223" t="s">
        <v>93</v>
      </c>
      <c r="C82" s="238" t="s">
        <v>94</v>
      </c>
      <c r="D82" s="224"/>
      <c r="E82" s="225"/>
      <c r="F82" s="226"/>
      <c r="G82" s="226">
        <f>SUMIF(AG83:AG188,"&lt;&gt;NOR",G83:G188)</f>
        <v>0</v>
      </c>
      <c r="H82" s="226"/>
      <c r="I82" s="226">
        <f>SUM(I83:I188)</f>
        <v>0</v>
      </c>
      <c r="J82" s="226"/>
      <c r="K82" s="226">
        <f>SUM(K83:K188)</f>
        <v>0</v>
      </c>
      <c r="L82" s="226"/>
      <c r="M82" s="226">
        <f>SUM(M83:M188)</f>
        <v>0</v>
      </c>
      <c r="N82" s="225"/>
      <c r="O82" s="225">
        <f>SUM(O83:O188)</f>
        <v>2.42</v>
      </c>
      <c r="P82" s="225"/>
      <c r="Q82" s="225">
        <f>SUM(Q83:Q188)</f>
        <v>3.04</v>
      </c>
      <c r="R82" s="226"/>
      <c r="S82" s="226"/>
      <c r="T82" s="227"/>
      <c r="U82" s="221"/>
      <c r="V82" s="221">
        <f>SUM(V83:V188)</f>
        <v>190.84</v>
      </c>
      <c r="W82" s="221"/>
      <c r="X82" s="221"/>
      <c r="Y82" s="221"/>
      <c r="AG82" t="s">
        <v>132</v>
      </c>
    </row>
    <row r="83" spans="1:60" outlineLevel="1" x14ac:dyDescent="0.2">
      <c r="A83" s="229">
        <v>12</v>
      </c>
      <c r="B83" s="230" t="s">
        <v>452</v>
      </c>
      <c r="C83" s="239" t="s">
        <v>453</v>
      </c>
      <c r="D83" s="231" t="s">
        <v>165</v>
      </c>
      <c r="E83" s="232">
        <v>8</v>
      </c>
      <c r="F83" s="233"/>
      <c r="G83" s="234">
        <f>ROUND(E83*F83,2)</f>
        <v>0</v>
      </c>
      <c r="H83" s="233"/>
      <c r="I83" s="234">
        <f>ROUND(E83*H83,2)</f>
        <v>0</v>
      </c>
      <c r="J83" s="233"/>
      <c r="K83" s="234">
        <f>ROUND(E83*J83,2)</f>
        <v>0</v>
      </c>
      <c r="L83" s="234">
        <v>15</v>
      </c>
      <c r="M83" s="234">
        <f>G83*(1+L83/100)</f>
        <v>0</v>
      </c>
      <c r="N83" s="232">
        <v>2.7999999999999998E-4</v>
      </c>
      <c r="O83" s="232">
        <f>ROUND(E83*N83,2)</f>
        <v>0</v>
      </c>
      <c r="P83" s="232">
        <v>0</v>
      </c>
      <c r="Q83" s="232">
        <f>ROUND(E83*P83,2)</f>
        <v>0</v>
      </c>
      <c r="R83" s="234" t="s">
        <v>303</v>
      </c>
      <c r="S83" s="234" t="s">
        <v>136</v>
      </c>
      <c r="T83" s="235" t="s">
        <v>136</v>
      </c>
      <c r="U83" s="220">
        <v>3.3759999999999999</v>
      </c>
      <c r="V83" s="220">
        <f>ROUND(E83*U83,2)</f>
        <v>27.01</v>
      </c>
      <c r="W83" s="220"/>
      <c r="X83" s="220" t="s">
        <v>167</v>
      </c>
      <c r="Y83" s="220" t="s">
        <v>139</v>
      </c>
      <c r="Z83" s="210"/>
      <c r="AA83" s="210"/>
      <c r="AB83" s="210"/>
      <c r="AC83" s="210"/>
      <c r="AD83" s="210"/>
      <c r="AE83" s="210"/>
      <c r="AF83" s="210"/>
      <c r="AG83" s="210" t="s">
        <v>168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">
      <c r="A84" s="217"/>
      <c r="B84" s="218"/>
      <c r="C84" s="240" t="s">
        <v>304</v>
      </c>
      <c r="D84" s="237"/>
      <c r="E84" s="237"/>
      <c r="F84" s="237"/>
      <c r="G84" s="237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142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36" t="str">
        <f>C84</f>
        <v xml:space="preserve"> Položka obsahuje: demontáž krytiny, úpravu podstřešní fólie, montáž okna, doložení krytiny včetně rozměrové úpravy, montáž lemování.</v>
      </c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51" t="s">
        <v>171</v>
      </c>
      <c r="D85" s="244"/>
      <c r="E85" s="245"/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172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51" t="s">
        <v>408</v>
      </c>
      <c r="D86" s="244"/>
      <c r="E86" s="245">
        <v>8</v>
      </c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172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29">
        <v>13</v>
      </c>
      <c r="B87" s="230" t="s">
        <v>305</v>
      </c>
      <c r="C87" s="239" t="s">
        <v>306</v>
      </c>
      <c r="D87" s="231" t="s">
        <v>165</v>
      </c>
      <c r="E87" s="232">
        <v>30</v>
      </c>
      <c r="F87" s="233"/>
      <c r="G87" s="234">
        <f>ROUND(E87*F87,2)</f>
        <v>0</v>
      </c>
      <c r="H87" s="233"/>
      <c r="I87" s="234">
        <f>ROUND(E87*H87,2)</f>
        <v>0</v>
      </c>
      <c r="J87" s="233"/>
      <c r="K87" s="234">
        <f>ROUND(E87*J87,2)</f>
        <v>0</v>
      </c>
      <c r="L87" s="234">
        <v>15</v>
      </c>
      <c r="M87" s="234">
        <f>G87*(1+L87/100)</f>
        <v>0</v>
      </c>
      <c r="N87" s="232">
        <v>2.7999999999999998E-4</v>
      </c>
      <c r="O87" s="232">
        <f>ROUND(E87*N87,2)</f>
        <v>0.01</v>
      </c>
      <c r="P87" s="232">
        <v>0</v>
      </c>
      <c r="Q87" s="232">
        <f>ROUND(E87*P87,2)</f>
        <v>0</v>
      </c>
      <c r="R87" s="234" t="s">
        <v>303</v>
      </c>
      <c r="S87" s="234" t="s">
        <v>136</v>
      </c>
      <c r="T87" s="235" t="s">
        <v>136</v>
      </c>
      <c r="U87" s="220">
        <v>4.1900000000000004</v>
      </c>
      <c r="V87" s="220">
        <f>ROUND(E87*U87,2)</f>
        <v>125.7</v>
      </c>
      <c r="W87" s="220"/>
      <c r="X87" s="220" t="s">
        <v>167</v>
      </c>
      <c r="Y87" s="220" t="s">
        <v>139</v>
      </c>
      <c r="Z87" s="210"/>
      <c r="AA87" s="210"/>
      <c r="AB87" s="210"/>
      <c r="AC87" s="210"/>
      <c r="AD87" s="210"/>
      <c r="AE87" s="210"/>
      <c r="AF87" s="210"/>
      <c r="AG87" s="210" t="s">
        <v>168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40" t="s">
        <v>304</v>
      </c>
      <c r="D88" s="237"/>
      <c r="E88" s="237"/>
      <c r="F88" s="237"/>
      <c r="G88" s="237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142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36" t="str">
        <f>C88</f>
        <v xml:space="preserve"> Položka obsahuje: demontáž krytiny, úpravu podstřešní fólie, montáž okna, doložení krytiny včetně rozměrové úpravy, montáž lemování.</v>
      </c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51" t="s">
        <v>171</v>
      </c>
      <c r="D89" s="244"/>
      <c r="E89" s="245"/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172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51" t="s">
        <v>407</v>
      </c>
      <c r="D90" s="244"/>
      <c r="E90" s="245">
        <v>30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172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29">
        <v>14</v>
      </c>
      <c r="B91" s="230" t="s">
        <v>307</v>
      </c>
      <c r="C91" s="239" t="s">
        <v>308</v>
      </c>
      <c r="D91" s="231" t="s">
        <v>165</v>
      </c>
      <c r="E91" s="232">
        <v>38</v>
      </c>
      <c r="F91" s="233"/>
      <c r="G91" s="234">
        <f>ROUND(E91*F91,2)</f>
        <v>0</v>
      </c>
      <c r="H91" s="233"/>
      <c r="I91" s="234">
        <f>ROUND(E91*H91,2)</f>
        <v>0</v>
      </c>
      <c r="J91" s="233"/>
      <c r="K91" s="234">
        <f>ROUND(E91*J91,2)</f>
        <v>0</v>
      </c>
      <c r="L91" s="234">
        <v>15</v>
      </c>
      <c r="M91" s="234">
        <f>G91*(1+L91/100)</f>
        <v>0</v>
      </c>
      <c r="N91" s="232">
        <v>2.7999999999999998E-4</v>
      </c>
      <c r="O91" s="232">
        <f>ROUND(E91*N91,2)</f>
        <v>0.01</v>
      </c>
      <c r="P91" s="232">
        <v>0</v>
      </c>
      <c r="Q91" s="232">
        <f>ROUND(E91*P91,2)</f>
        <v>0</v>
      </c>
      <c r="R91" s="234" t="s">
        <v>303</v>
      </c>
      <c r="S91" s="234" t="s">
        <v>136</v>
      </c>
      <c r="T91" s="235" t="s">
        <v>136</v>
      </c>
      <c r="U91" s="220">
        <v>0.72799999999999998</v>
      </c>
      <c r="V91" s="220">
        <f>ROUND(E91*U91,2)</f>
        <v>27.66</v>
      </c>
      <c r="W91" s="220"/>
      <c r="X91" s="220" t="s">
        <v>167</v>
      </c>
      <c r="Y91" s="220" t="s">
        <v>139</v>
      </c>
      <c r="Z91" s="210"/>
      <c r="AA91" s="210"/>
      <c r="AB91" s="210"/>
      <c r="AC91" s="210"/>
      <c r="AD91" s="210"/>
      <c r="AE91" s="210"/>
      <c r="AF91" s="210"/>
      <c r="AG91" s="210" t="s">
        <v>168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2" x14ac:dyDescent="0.2">
      <c r="A92" s="217"/>
      <c r="B92" s="218"/>
      <c r="C92" s="240" t="s">
        <v>309</v>
      </c>
      <c r="D92" s="237"/>
      <c r="E92" s="237"/>
      <c r="F92" s="237"/>
      <c r="G92" s="237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142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36" t="str">
        <f>C92</f>
        <v>Položka obsahuje montáž zateplovací sady (tepelně izolační rám, manžeta z hydroizolační fólie, samonosný drenážní žlábek z galvanizolavé oceli) střešních oken</v>
      </c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51" t="s">
        <v>171</v>
      </c>
      <c r="D93" s="244"/>
      <c r="E93" s="245"/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172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1" t="s">
        <v>408</v>
      </c>
      <c r="D94" s="244"/>
      <c r="E94" s="245">
        <v>8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172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17"/>
      <c r="B95" s="218"/>
      <c r="C95" s="251" t="s">
        <v>407</v>
      </c>
      <c r="D95" s="244"/>
      <c r="E95" s="245">
        <v>30</v>
      </c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172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29">
        <v>15</v>
      </c>
      <c r="B96" s="230" t="s">
        <v>310</v>
      </c>
      <c r="C96" s="239" t="s">
        <v>311</v>
      </c>
      <c r="D96" s="231" t="s">
        <v>165</v>
      </c>
      <c r="E96" s="232">
        <v>38</v>
      </c>
      <c r="F96" s="233"/>
      <c r="G96" s="234">
        <f>ROUND(E96*F96,2)</f>
        <v>0</v>
      </c>
      <c r="H96" s="233"/>
      <c r="I96" s="234">
        <f>ROUND(E96*H96,2)</f>
        <v>0</v>
      </c>
      <c r="J96" s="233"/>
      <c r="K96" s="234">
        <f>ROUND(E96*J96,2)</f>
        <v>0</v>
      </c>
      <c r="L96" s="234">
        <v>15</v>
      </c>
      <c r="M96" s="234">
        <f>G96*(1+L96/100)</f>
        <v>0</v>
      </c>
      <c r="N96" s="232">
        <v>0</v>
      </c>
      <c r="O96" s="232">
        <f>ROUND(E96*N96,2)</f>
        <v>0</v>
      </c>
      <c r="P96" s="232">
        <v>0.08</v>
      </c>
      <c r="Q96" s="232">
        <f>ROUND(E96*P96,2)</f>
        <v>3.04</v>
      </c>
      <c r="R96" s="234"/>
      <c r="S96" s="234" t="s">
        <v>177</v>
      </c>
      <c r="T96" s="235" t="s">
        <v>137</v>
      </c>
      <c r="U96" s="220">
        <v>0.1196</v>
      </c>
      <c r="V96" s="220">
        <f>ROUND(E96*U96,2)</f>
        <v>4.54</v>
      </c>
      <c r="W96" s="220"/>
      <c r="X96" s="220" t="s">
        <v>167</v>
      </c>
      <c r="Y96" s="220" t="s">
        <v>139</v>
      </c>
      <c r="Z96" s="210"/>
      <c r="AA96" s="210"/>
      <c r="AB96" s="210"/>
      <c r="AC96" s="210"/>
      <c r="AD96" s="210"/>
      <c r="AE96" s="210"/>
      <c r="AF96" s="210"/>
      <c r="AG96" s="210" t="s">
        <v>168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51" t="s">
        <v>171</v>
      </c>
      <c r="D97" s="244"/>
      <c r="E97" s="245"/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172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17"/>
      <c r="B98" s="218"/>
      <c r="C98" s="251" t="s">
        <v>408</v>
      </c>
      <c r="D98" s="244"/>
      <c r="E98" s="245">
        <v>8</v>
      </c>
      <c r="F98" s="220"/>
      <c r="G98" s="220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172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17"/>
      <c r="B99" s="218"/>
      <c r="C99" s="251" t="s">
        <v>407</v>
      </c>
      <c r="D99" s="244"/>
      <c r="E99" s="245">
        <v>30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172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29">
        <v>16</v>
      </c>
      <c r="B100" s="230" t="s">
        <v>454</v>
      </c>
      <c r="C100" s="239" t="s">
        <v>455</v>
      </c>
      <c r="D100" s="231" t="s">
        <v>165</v>
      </c>
      <c r="E100" s="232">
        <v>10</v>
      </c>
      <c r="F100" s="233"/>
      <c r="G100" s="234">
        <f>ROUND(E100*F100,2)</f>
        <v>0</v>
      </c>
      <c r="H100" s="233"/>
      <c r="I100" s="234">
        <f>ROUND(E100*H100,2)</f>
        <v>0</v>
      </c>
      <c r="J100" s="233"/>
      <c r="K100" s="234">
        <f>ROUND(E100*J100,2)</f>
        <v>0</v>
      </c>
      <c r="L100" s="234">
        <v>15</v>
      </c>
      <c r="M100" s="234">
        <f>G100*(1+L100/100)</f>
        <v>0</v>
      </c>
      <c r="N100" s="232">
        <v>5.7099999999999998E-2</v>
      </c>
      <c r="O100" s="232">
        <f>ROUND(E100*N100,2)</f>
        <v>0.56999999999999995</v>
      </c>
      <c r="P100" s="232">
        <v>0</v>
      </c>
      <c r="Q100" s="232">
        <f>ROUND(E100*P100,2)</f>
        <v>0</v>
      </c>
      <c r="R100" s="234"/>
      <c r="S100" s="234" t="s">
        <v>177</v>
      </c>
      <c r="T100" s="235" t="s">
        <v>137</v>
      </c>
      <c r="U100" s="220">
        <v>0</v>
      </c>
      <c r="V100" s="220">
        <f>ROUND(E100*U100,2)</f>
        <v>0</v>
      </c>
      <c r="W100" s="220"/>
      <c r="X100" s="220" t="s">
        <v>255</v>
      </c>
      <c r="Y100" s="220" t="s">
        <v>139</v>
      </c>
      <c r="Z100" s="210"/>
      <c r="AA100" s="210"/>
      <c r="AB100" s="210"/>
      <c r="AC100" s="210"/>
      <c r="AD100" s="210"/>
      <c r="AE100" s="210"/>
      <c r="AF100" s="210"/>
      <c r="AG100" s="210" t="s">
        <v>256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17"/>
      <c r="B101" s="218"/>
      <c r="C101" s="240" t="s">
        <v>319</v>
      </c>
      <c r="D101" s="237"/>
      <c r="E101" s="237"/>
      <c r="F101" s="237"/>
      <c r="G101" s="237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142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17"/>
      <c r="B102" s="218"/>
      <c r="C102" s="250" t="s">
        <v>320</v>
      </c>
      <c r="D102" s="248"/>
      <c r="E102" s="248"/>
      <c r="F102" s="248"/>
      <c r="G102" s="248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142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36" t="str">
        <f>C102</f>
        <v>Materiálové provedení rámu a křídla : dřevěné jádro s bezúdržbovou polyuretanovou vrstvou v barvě bílé,</v>
      </c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0" t="s">
        <v>321</v>
      </c>
      <c r="D103" s="248"/>
      <c r="E103" s="248"/>
      <c r="F103" s="248"/>
      <c r="G103" s="248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142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0" t="s">
        <v>456</v>
      </c>
      <c r="D104" s="248"/>
      <c r="E104" s="248"/>
      <c r="F104" s="248"/>
      <c r="G104" s="248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142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50" t="s">
        <v>323</v>
      </c>
      <c r="D105" s="248"/>
      <c r="E105" s="248"/>
      <c r="F105" s="248"/>
      <c r="G105" s="248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142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0" t="s">
        <v>324</v>
      </c>
      <c r="D106" s="248"/>
      <c r="E106" s="248"/>
      <c r="F106" s="248"/>
      <c r="G106" s="248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142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0" t="s">
        <v>325</v>
      </c>
      <c r="D107" s="248"/>
      <c r="E107" s="248"/>
      <c r="F107" s="248"/>
      <c r="G107" s="248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142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50" t="s">
        <v>326</v>
      </c>
      <c r="D108" s="248"/>
      <c r="E108" s="248"/>
      <c r="F108" s="248"/>
      <c r="G108" s="248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142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50" t="s">
        <v>327</v>
      </c>
      <c r="D109" s="248"/>
      <c r="E109" s="248"/>
      <c r="F109" s="248"/>
      <c r="G109" s="248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142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50" t="s">
        <v>328</v>
      </c>
      <c r="D110" s="248"/>
      <c r="E110" s="248"/>
      <c r="F110" s="248"/>
      <c r="G110" s="248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142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50" t="s">
        <v>329</v>
      </c>
      <c r="D111" s="248"/>
      <c r="E111" s="248"/>
      <c r="F111" s="248"/>
      <c r="G111" s="248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142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0" t="s">
        <v>330</v>
      </c>
      <c r="D112" s="248"/>
      <c r="E112" s="248"/>
      <c r="F112" s="248"/>
      <c r="G112" s="248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142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50" t="s">
        <v>331</v>
      </c>
      <c r="D113" s="248"/>
      <c r="E113" s="248"/>
      <c r="F113" s="248"/>
      <c r="G113" s="248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142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50" t="s">
        <v>332</v>
      </c>
      <c r="D114" s="248"/>
      <c r="E114" s="248"/>
      <c r="F114" s="248"/>
      <c r="G114" s="248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142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17"/>
      <c r="B115" s="218"/>
      <c r="C115" s="251" t="s">
        <v>171</v>
      </c>
      <c r="D115" s="244"/>
      <c r="E115" s="245"/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172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51" t="s">
        <v>457</v>
      </c>
      <c r="D116" s="244"/>
      <c r="E116" s="245">
        <v>10</v>
      </c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172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29">
        <v>17</v>
      </c>
      <c r="B117" s="230" t="s">
        <v>317</v>
      </c>
      <c r="C117" s="239" t="s">
        <v>458</v>
      </c>
      <c r="D117" s="231" t="s">
        <v>165</v>
      </c>
      <c r="E117" s="232">
        <v>20</v>
      </c>
      <c r="F117" s="233"/>
      <c r="G117" s="234">
        <f>ROUND(E117*F117,2)</f>
        <v>0</v>
      </c>
      <c r="H117" s="233"/>
      <c r="I117" s="234">
        <f>ROUND(E117*H117,2)</f>
        <v>0</v>
      </c>
      <c r="J117" s="233"/>
      <c r="K117" s="234">
        <f>ROUND(E117*J117,2)</f>
        <v>0</v>
      </c>
      <c r="L117" s="234">
        <v>15</v>
      </c>
      <c r="M117" s="234">
        <f>G117*(1+L117/100)</f>
        <v>0</v>
      </c>
      <c r="N117" s="232">
        <v>5.7099999999999998E-2</v>
      </c>
      <c r="O117" s="232">
        <f>ROUND(E117*N117,2)</f>
        <v>1.1399999999999999</v>
      </c>
      <c r="P117" s="232">
        <v>0</v>
      </c>
      <c r="Q117" s="232">
        <f>ROUND(E117*P117,2)</f>
        <v>0</v>
      </c>
      <c r="R117" s="234"/>
      <c r="S117" s="234" t="s">
        <v>177</v>
      </c>
      <c r="T117" s="235" t="s">
        <v>137</v>
      </c>
      <c r="U117" s="220">
        <v>0</v>
      </c>
      <c r="V117" s="220">
        <f>ROUND(E117*U117,2)</f>
        <v>0</v>
      </c>
      <c r="W117" s="220"/>
      <c r="X117" s="220" t="s">
        <v>255</v>
      </c>
      <c r="Y117" s="220" t="s">
        <v>139</v>
      </c>
      <c r="Z117" s="210"/>
      <c r="AA117" s="210"/>
      <c r="AB117" s="210"/>
      <c r="AC117" s="210"/>
      <c r="AD117" s="210"/>
      <c r="AE117" s="210"/>
      <c r="AF117" s="210"/>
      <c r="AG117" s="210" t="s">
        <v>256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">
      <c r="A118" s="217"/>
      <c r="B118" s="218"/>
      <c r="C118" s="240" t="s">
        <v>319</v>
      </c>
      <c r="D118" s="237"/>
      <c r="E118" s="237"/>
      <c r="F118" s="237"/>
      <c r="G118" s="237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142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50" t="s">
        <v>320</v>
      </c>
      <c r="D119" s="248"/>
      <c r="E119" s="248"/>
      <c r="F119" s="248"/>
      <c r="G119" s="248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142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36" t="str">
        <f>C119</f>
        <v>Materiálové provedení rámu a křídla : dřevěné jádro s bezúdržbovou polyuretanovou vrstvou v barvě bílé,</v>
      </c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0" t="s">
        <v>321</v>
      </c>
      <c r="D120" s="248"/>
      <c r="E120" s="248"/>
      <c r="F120" s="248"/>
      <c r="G120" s="248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142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50" t="s">
        <v>322</v>
      </c>
      <c r="D121" s="248"/>
      <c r="E121" s="248"/>
      <c r="F121" s="248"/>
      <c r="G121" s="248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142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50" t="s">
        <v>323</v>
      </c>
      <c r="D122" s="248"/>
      <c r="E122" s="248"/>
      <c r="F122" s="248"/>
      <c r="G122" s="248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142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17"/>
      <c r="B123" s="218"/>
      <c r="C123" s="250" t="s">
        <v>324</v>
      </c>
      <c r="D123" s="248"/>
      <c r="E123" s="248"/>
      <c r="F123" s="248"/>
      <c r="G123" s="248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142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17"/>
      <c r="B124" s="218"/>
      <c r="C124" s="250" t="s">
        <v>325</v>
      </c>
      <c r="D124" s="248"/>
      <c r="E124" s="248"/>
      <c r="F124" s="248"/>
      <c r="G124" s="248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142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50" t="s">
        <v>326</v>
      </c>
      <c r="D125" s="248"/>
      <c r="E125" s="248"/>
      <c r="F125" s="248"/>
      <c r="G125" s="248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142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50" t="s">
        <v>327</v>
      </c>
      <c r="D126" s="248"/>
      <c r="E126" s="248"/>
      <c r="F126" s="248"/>
      <c r="G126" s="248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142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17"/>
      <c r="B127" s="218"/>
      <c r="C127" s="250" t="s">
        <v>328</v>
      </c>
      <c r="D127" s="248"/>
      <c r="E127" s="248"/>
      <c r="F127" s="248"/>
      <c r="G127" s="248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142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17"/>
      <c r="B128" s="218"/>
      <c r="C128" s="250" t="s">
        <v>329</v>
      </c>
      <c r="D128" s="248"/>
      <c r="E128" s="248"/>
      <c r="F128" s="248"/>
      <c r="G128" s="248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142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50" t="s">
        <v>330</v>
      </c>
      <c r="D129" s="248"/>
      <c r="E129" s="248"/>
      <c r="F129" s="248"/>
      <c r="G129" s="248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142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">
      <c r="A130" s="217"/>
      <c r="B130" s="218"/>
      <c r="C130" s="250" t="s">
        <v>331</v>
      </c>
      <c r="D130" s="248"/>
      <c r="E130" s="248"/>
      <c r="F130" s="248"/>
      <c r="G130" s="248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142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50" t="s">
        <v>332</v>
      </c>
      <c r="D131" s="248"/>
      <c r="E131" s="248"/>
      <c r="F131" s="248"/>
      <c r="G131" s="248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142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17"/>
      <c r="B132" s="218"/>
      <c r="C132" s="251" t="s">
        <v>171</v>
      </c>
      <c r="D132" s="244"/>
      <c r="E132" s="245"/>
      <c r="F132" s="220"/>
      <c r="G132" s="220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10"/>
      <c r="AA132" s="210"/>
      <c r="AB132" s="210"/>
      <c r="AC132" s="210"/>
      <c r="AD132" s="210"/>
      <c r="AE132" s="210"/>
      <c r="AF132" s="210"/>
      <c r="AG132" s="210" t="s">
        <v>172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17"/>
      <c r="B133" s="218"/>
      <c r="C133" s="251" t="s">
        <v>459</v>
      </c>
      <c r="D133" s="244"/>
      <c r="E133" s="245">
        <v>20</v>
      </c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172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29">
        <v>18</v>
      </c>
      <c r="B134" s="230" t="s">
        <v>460</v>
      </c>
      <c r="C134" s="239" t="s">
        <v>461</v>
      </c>
      <c r="D134" s="231" t="s">
        <v>165</v>
      </c>
      <c r="E134" s="232">
        <v>4</v>
      </c>
      <c r="F134" s="233"/>
      <c r="G134" s="234">
        <f>ROUND(E134*F134,2)</f>
        <v>0</v>
      </c>
      <c r="H134" s="233"/>
      <c r="I134" s="234">
        <f>ROUND(E134*H134,2)</f>
        <v>0</v>
      </c>
      <c r="J134" s="233"/>
      <c r="K134" s="234">
        <f>ROUND(E134*J134,2)</f>
        <v>0</v>
      </c>
      <c r="L134" s="234">
        <v>15</v>
      </c>
      <c r="M134" s="234">
        <f>G134*(1+L134/100)</f>
        <v>0</v>
      </c>
      <c r="N134" s="232">
        <v>4.9700000000000001E-2</v>
      </c>
      <c r="O134" s="232">
        <f>ROUND(E134*N134,2)</f>
        <v>0.2</v>
      </c>
      <c r="P134" s="232">
        <v>0</v>
      </c>
      <c r="Q134" s="232">
        <f>ROUND(E134*P134,2)</f>
        <v>0</v>
      </c>
      <c r="R134" s="234"/>
      <c r="S134" s="234" t="s">
        <v>177</v>
      </c>
      <c r="T134" s="235" t="s">
        <v>137</v>
      </c>
      <c r="U134" s="220">
        <v>0</v>
      </c>
      <c r="V134" s="220">
        <f>ROUND(E134*U134,2)</f>
        <v>0</v>
      </c>
      <c r="W134" s="220"/>
      <c r="X134" s="220" t="s">
        <v>255</v>
      </c>
      <c r="Y134" s="220" t="s">
        <v>139</v>
      </c>
      <c r="Z134" s="210"/>
      <c r="AA134" s="210"/>
      <c r="AB134" s="210"/>
      <c r="AC134" s="210"/>
      <c r="AD134" s="210"/>
      <c r="AE134" s="210"/>
      <c r="AF134" s="210"/>
      <c r="AG134" s="210" t="s">
        <v>256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40" t="s">
        <v>319</v>
      </c>
      <c r="D135" s="237"/>
      <c r="E135" s="237"/>
      <c r="F135" s="237"/>
      <c r="G135" s="237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142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17"/>
      <c r="B136" s="218"/>
      <c r="C136" s="250" t="s">
        <v>320</v>
      </c>
      <c r="D136" s="248"/>
      <c r="E136" s="248"/>
      <c r="F136" s="248"/>
      <c r="G136" s="248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142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36" t="str">
        <f>C136</f>
        <v>Materiálové provedení rámu a křídla : dřevěné jádro s bezúdržbovou polyuretanovou vrstvou v barvě bílé,</v>
      </c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">
      <c r="A137" s="217"/>
      <c r="B137" s="218"/>
      <c r="C137" s="250" t="s">
        <v>321</v>
      </c>
      <c r="D137" s="248"/>
      <c r="E137" s="248"/>
      <c r="F137" s="248"/>
      <c r="G137" s="248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142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17"/>
      <c r="B138" s="218"/>
      <c r="C138" s="250" t="s">
        <v>456</v>
      </c>
      <c r="D138" s="248"/>
      <c r="E138" s="248"/>
      <c r="F138" s="248"/>
      <c r="G138" s="248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142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50" t="s">
        <v>323</v>
      </c>
      <c r="D139" s="248"/>
      <c r="E139" s="248"/>
      <c r="F139" s="248"/>
      <c r="G139" s="248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142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17"/>
      <c r="B140" s="218"/>
      <c r="C140" s="250" t="s">
        <v>324</v>
      </c>
      <c r="D140" s="248"/>
      <c r="E140" s="248"/>
      <c r="F140" s="248"/>
      <c r="G140" s="248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142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17"/>
      <c r="B141" s="218"/>
      <c r="C141" s="250" t="s">
        <v>325</v>
      </c>
      <c r="D141" s="248"/>
      <c r="E141" s="248"/>
      <c r="F141" s="248"/>
      <c r="G141" s="248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142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50" t="s">
        <v>326</v>
      </c>
      <c r="D142" s="248"/>
      <c r="E142" s="248"/>
      <c r="F142" s="248"/>
      <c r="G142" s="248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142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17"/>
      <c r="B143" s="218"/>
      <c r="C143" s="250" t="s">
        <v>327</v>
      </c>
      <c r="D143" s="248"/>
      <c r="E143" s="248"/>
      <c r="F143" s="248"/>
      <c r="G143" s="248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142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17"/>
      <c r="B144" s="218"/>
      <c r="C144" s="250" t="s">
        <v>328</v>
      </c>
      <c r="D144" s="248"/>
      <c r="E144" s="248"/>
      <c r="F144" s="248"/>
      <c r="G144" s="248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142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50" t="s">
        <v>329</v>
      </c>
      <c r="D145" s="248"/>
      <c r="E145" s="248"/>
      <c r="F145" s="248"/>
      <c r="G145" s="248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142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50" t="s">
        <v>330</v>
      </c>
      <c r="D146" s="248"/>
      <c r="E146" s="248"/>
      <c r="F146" s="248"/>
      <c r="G146" s="248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142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17"/>
      <c r="B147" s="218"/>
      <c r="C147" s="250" t="s">
        <v>331</v>
      </c>
      <c r="D147" s="248"/>
      <c r="E147" s="248"/>
      <c r="F147" s="248"/>
      <c r="G147" s="248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142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50" t="s">
        <v>332</v>
      </c>
      <c r="D148" s="248"/>
      <c r="E148" s="248"/>
      <c r="F148" s="248"/>
      <c r="G148" s="248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142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17"/>
      <c r="B149" s="218"/>
      <c r="C149" s="251" t="s">
        <v>171</v>
      </c>
      <c r="D149" s="244"/>
      <c r="E149" s="245"/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172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51" t="s">
        <v>462</v>
      </c>
      <c r="D150" s="244"/>
      <c r="E150" s="245">
        <v>4</v>
      </c>
      <c r="F150" s="220"/>
      <c r="G150" s="220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172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29">
        <v>19</v>
      </c>
      <c r="B151" s="230" t="s">
        <v>333</v>
      </c>
      <c r="C151" s="239" t="s">
        <v>463</v>
      </c>
      <c r="D151" s="231" t="s">
        <v>165</v>
      </c>
      <c r="E151" s="232">
        <v>4</v>
      </c>
      <c r="F151" s="233"/>
      <c r="G151" s="234">
        <f>ROUND(E151*F151,2)</f>
        <v>0</v>
      </c>
      <c r="H151" s="233"/>
      <c r="I151" s="234">
        <f>ROUND(E151*H151,2)</f>
        <v>0</v>
      </c>
      <c r="J151" s="233"/>
      <c r="K151" s="234">
        <f>ROUND(E151*J151,2)</f>
        <v>0</v>
      </c>
      <c r="L151" s="234">
        <v>15</v>
      </c>
      <c r="M151" s="234">
        <f>G151*(1+L151/100)</f>
        <v>0</v>
      </c>
      <c r="N151" s="232">
        <v>4.9700000000000001E-2</v>
      </c>
      <c r="O151" s="232">
        <f>ROUND(E151*N151,2)</f>
        <v>0.2</v>
      </c>
      <c r="P151" s="232">
        <v>0</v>
      </c>
      <c r="Q151" s="232">
        <f>ROUND(E151*P151,2)</f>
        <v>0</v>
      </c>
      <c r="R151" s="234"/>
      <c r="S151" s="234" t="s">
        <v>177</v>
      </c>
      <c r="T151" s="235" t="s">
        <v>137</v>
      </c>
      <c r="U151" s="220">
        <v>0</v>
      </c>
      <c r="V151" s="220">
        <f>ROUND(E151*U151,2)</f>
        <v>0</v>
      </c>
      <c r="W151" s="220"/>
      <c r="X151" s="220" t="s">
        <v>255</v>
      </c>
      <c r="Y151" s="220" t="s">
        <v>139</v>
      </c>
      <c r="Z151" s="210"/>
      <c r="AA151" s="210"/>
      <c r="AB151" s="210"/>
      <c r="AC151" s="210"/>
      <c r="AD151" s="210"/>
      <c r="AE151" s="210"/>
      <c r="AF151" s="210"/>
      <c r="AG151" s="210" t="s">
        <v>256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17"/>
      <c r="B152" s="218"/>
      <c r="C152" s="240" t="s">
        <v>319</v>
      </c>
      <c r="D152" s="237"/>
      <c r="E152" s="237"/>
      <c r="F152" s="237"/>
      <c r="G152" s="237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142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17"/>
      <c r="B153" s="218"/>
      <c r="C153" s="250" t="s">
        <v>320</v>
      </c>
      <c r="D153" s="248"/>
      <c r="E153" s="248"/>
      <c r="F153" s="248"/>
      <c r="G153" s="248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10"/>
      <c r="AA153" s="210"/>
      <c r="AB153" s="210"/>
      <c r="AC153" s="210"/>
      <c r="AD153" s="210"/>
      <c r="AE153" s="210"/>
      <c r="AF153" s="210"/>
      <c r="AG153" s="210" t="s">
        <v>142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36" t="str">
        <f>C153</f>
        <v>Materiálové provedení rámu a křídla : dřevěné jádro s bezúdržbovou polyuretanovou vrstvou v barvě bílé,</v>
      </c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17"/>
      <c r="B154" s="218"/>
      <c r="C154" s="250" t="s">
        <v>321</v>
      </c>
      <c r="D154" s="248"/>
      <c r="E154" s="248"/>
      <c r="F154" s="248"/>
      <c r="G154" s="248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142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17"/>
      <c r="B155" s="218"/>
      <c r="C155" s="250" t="s">
        <v>322</v>
      </c>
      <c r="D155" s="248"/>
      <c r="E155" s="248"/>
      <c r="F155" s="248"/>
      <c r="G155" s="248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142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50" t="s">
        <v>323</v>
      </c>
      <c r="D156" s="248"/>
      <c r="E156" s="248"/>
      <c r="F156" s="248"/>
      <c r="G156" s="248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142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17"/>
      <c r="B157" s="218"/>
      <c r="C157" s="250" t="s">
        <v>324</v>
      </c>
      <c r="D157" s="248"/>
      <c r="E157" s="248"/>
      <c r="F157" s="248"/>
      <c r="G157" s="248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10"/>
      <c r="AA157" s="210"/>
      <c r="AB157" s="210"/>
      <c r="AC157" s="210"/>
      <c r="AD157" s="210"/>
      <c r="AE157" s="210"/>
      <c r="AF157" s="210"/>
      <c r="AG157" s="210" t="s">
        <v>142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">
      <c r="A158" s="217"/>
      <c r="B158" s="218"/>
      <c r="C158" s="250" t="s">
        <v>325</v>
      </c>
      <c r="D158" s="248"/>
      <c r="E158" s="248"/>
      <c r="F158" s="248"/>
      <c r="G158" s="248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142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17"/>
      <c r="B159" s="218"/>
      <c r="C159" s="250" t="s">
        <v>326</v>
      </c>
      <c r="D159" s="248"/>
      <c r="E159" s="248"/>
      <c r="F159" s="248"/>
      <c r="G159" s="248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10"/>
      <c r="AA159" s="210"/>
      <c r="AB159" s="210"/>
      <c r="AC159" s="210"/>
      <c r="AD159" s="210"/>
      <c r="AE159" s="210"/>
      <c r="AF159" s="210"/>
      <c r="AG159" s="210" t="s">
        <v>142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50" t="s">
        <v>327</v>
      </c>
      <c r="D160" s="248"/>
      <c r="E160" s="248"/>
      <c r="F160" s="248"/>
      <c r="G160" s="248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142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17"/>
      <c r="B161" s="218"/>
      <c r="C161" s="250" t="s">
        <v>328</v>
      </c>
      <c r="D161" s="248"/>
      <c r="E161" s="248"/>
      <c r="F161" s="248"/>
      <c r="G161" s="248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142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17"/>
      <c r="B162" s="218"/>
      <c r="C162" s="250" t="s">
        <v>329</v>
      </c>
      <c r="D162" s="248"/>
      <c r="E162" s="248"/>
      <c r="F162" s="248"/>
      <c r="G162" s="248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142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50" t="s">
        <v>330</v>
      </c>
      <c r="D163" s="248"/>
      <c r="E163" s="248"/>
      <c r="F163" s="248"/>
      <c r="G163" s="248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142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50" t="s">
        <v>331</v>
      </c>
      <c r="D164" s="248"/>
      <c r="E164" s="248"/>
      <c r="F164" s="248"/>
      <c r="G164" s="248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142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17"/>
      <c r="B165" s="218"/>
      <c r="C165" s="250" t="s">
        <v>332</v>
      </c>
      <c r="D165" s="248"/>
      <c r="E165" s="248"/>
      <c r="F165" s="248"/>
      <c r="G165" s="248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142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17"/>
      <c r="B166" s="218"/>
      <c r="C166" s="251" t="s">
        <v>171</v>
      </c>
      <c r="D166" s="244"/>
      <c r="E166" s="245"/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172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51" t="s">
        <v>464</v>
      </c>
      <c r="D167" s="244"/>
      <c r="E167" s="245">
        <v>4</v>
      </c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172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29">
        <v>20</v>
      </c>
      <c r="B168" s="230" t="s">
        <v>335</v>
      </c>
      <c r="C168" s="239" t="s">
        <v>336</v>
      </c>
      <c r="D168" s="231" t="s">
        <v>165</v>
      </c>
      <c r="E168" s="232">
        <v>15</v>
      </c>
      <c r="F168" s="233"/>
      <c r="G168" s="234">
        <f>ROUND(E168*F168,2)</f>
        <v>0</v>
      </c>
      <c r="H168" s="233"/>
      <c r="I168" s="234">
        <f>ROUND(E168*H168,2)</f>
        <v>0</v>
      </c>
      <c r="J168" s="233"/>
      <c r="K168" s="234">
        <f>ROUND(E168*J168,2)</f>
        <v>0</v>
      </c>
      <c r="L168" s="234">
        <v>15</v>
      </c>
      <c r="M168" s="234">
        <f>G168*(1+L168/100)</f>
        <v>0</v>
      </c>
      <c r="N168" s="232">
        <v>8.26E-3</v>
      </c>
      <c r="O168" s="232">
        <f>ROUND(E168*N168,2)</f>
        <v>0.12</v>
      </c>
      <c r="P168" s="232">
        <v>0</v>
      </c>
      <c r="Q168" s="232">
        <f>ROUND(E168*P168,2)</f>
        <v>0</v>
      </c>
      <c r="R168" s="234" t="s">
        <v>254</v>
      </c>
      <c r="S168" s="234" t="s">
        <v>136</v>
      </c>
      <c r="T168" s="235" t="s">
        <v>136</v>
      </c>
      <c r="U168" s="220">
        <v>0</v>
      </c>
      <c r="V168" s="220">
        <f>ROUND(E168*U168,2)</f>
        <v>0</v>
      </c>
      <c r="W168" s="220"/>
      <c r="X168" s="220" t="s">
        <v>255</v>
      </c>
      <c r="Y168" s="220" t="s">
        <v>139</v>
      </c>
      <c r="Z168" s="210"/>
      <c r="AA168" s="210"/>
      <c r="AB168" s="210"/>
      <c r="AC168" s="210"/>
      <c r="AD168" s="210"/>
      <c r="AE168" s="210"/>
      <c r="AF168" s="210"/>
      <c r="AG168" s="210" t="s">
        <v>256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2">
      <c r="A169" s="217"/>
      <c r="B169" s="218"/>
      <c r="C169" s="251" t="s">
        <v>465</v>
      </c>
      <c r="D169" s="244"/>
      <c r="E169" s="245">
        <v>15</v>
      </c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172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ht="22.5" outlineLevel="1" x14ac:dyDescent="0.2">
      <c r="A170" s="229">
        <v>21</v>
      </c>
      <c r="B170" s="230" t="s">
        <v>466</v>
      </c>
      <c r="C170" s="239" t="s">
        <v>467</v>
      </c>
      <c r="D170" s="231" t="s">
        <v>165</v>
      </c>
      <c r="E170" s="232">
        <v>8</v>
      </c>
      <c r="F170" s="233"/>
      <c r="G170" s="234">
        <f>ROUND(E170*F170,2)</f>
        <v>0</v>
      </c>
      <c r="H170" s="233"/>
      <c r="I170" s="234">
        <f>ROUND(E170*H170,2)</f>
        <v>0</v>
      </c>
      <c r="J170" s="233"/>
      <c r="K170" s="234">
        <f>ROUND(E170*J170,2)</f>
        <v>0</v>
      </c>
      <c r="L170" s="234">
        <v>15</v>
      </c>
      <c r="M170" s="234">
        <f>G170*(1+L170/100)</f>
        <v>0</v>
      </c>
      <c r="N170" s="232">
        <v>3.5000000000000001E-3</v>
      </c>
      <c r="O170" s="232">
        <f>ROUND(E170*N170,2)</f>
        <v>0.03</v>
      </c>
      <c r="P170" s="232">
        <v>0</v>
      </c>
      <c r="Q170" s="232">
        <f>ROUND(E170*P170,2)</f>
        <v>0</v>
      </c>
      <c r="R170" s="234" t="s">
        <v>254</v>
      </c>
      <c r="S170" s="234" t="s">
        <v>136</v>
      </c>
      <c r="T170" s="235" t="s">
        <v>136</v>
      </c>
      <c r="U170" s="220">
        <v>0</v>
      </c>
      <c r="V170" s="220">
        <f>ROUND(E170*U170,2)</f>
        <v>0</v>
      </c>
      <c r="W170" s="220"/>
      <c r="X170" s="220" t="s">
        <v>255</v>
      </c>
      <c r="Y170" s="220" t="s">
        <v>139</v>
      </c>
      <c r="Z170" s="210"/>
      <c r="AA170" s="210"/>
      <c r="AB170" s="210"/>
      <c r="AC170" s="210"/>
      <c r="AD170" s="210"/>
      <c r="AE170" s="210"/>
      <c r="AF170" s="210"/>
      <c r="AG170" s="210" t="s">
        <v>256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17"/>
      <c r="B171" s="218"/>
      <c r="C171" s="251" t="s">
        <v>447</v>
      </c>
      <c r="D171" s="244"/>
      <c r="E171" s="245">
        <v>8</v>
      </c>
      <c r="F171" s="220"/>
      <c r="G171" s="22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10"/>
      <c r="AA171" s="210"/>
      <c r="AB171" s="210"/>
      <c r="AC171" s="210"/>
      <c r="AD171" s="210"/>
      <c r="AE171" s="210"/>
      <c r="AF171" s="210"/>
      <c r="AG171" s="210" t="s">
        <v>172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2.5" outlineLevel="1" x14ac:dyDescent="0.2">
      <c r="A172" s="229">
        <v>22</v>
      </c>
      <c r="B172" s="230" t="s">
        <v>468</v>
      </c>
      <c r="C172" s="239" t="s">
        <v>469</v>
      </c>
      <c r="D172" s="231" t="s">
        <v>165</v>
      </c>
      <c r="E172" s="232">
        <v>8</v>
      </c>
      <c r="F172" s="233"/>
      <c r="G172" s="234">
        <f>ROUND(E172*F172,2)</f>
        <v>0</v>
      </c>
      <c r="H172" s="233"/>
      <c r="I172" s="234">
        <f>ROUND(E172*H172,2)</f>
        <v>0</v>
      </c>
      <c r="J172" s="233"/>
      <c r="K172" s="234">
        <f>ROUND(E172*J172,2)</f>
        <v>0</v>
      </c>
      <c r="L172" s="234">
        <v>15</v>
      </c>
      <c r="M172" s="234">
        <f>G172*(1+L172/100)</f>
        <v>0</v>
      </c>
      <c r="N172" s="232">
        <v>2.7499999999999998E-3</v>
      </c>
      <c r="O172" s="232">
        <f>ROUND(E172*N172,2)</f>
        <v>0.02</v>
      </c>
      <c r="P172" s="232">
        <v>0</v>
      </c>
      <c r="Q172" s="232">
        <f>ROUND(E172*P172,2)</f>
        <v>0</v>
      </c>
      <c r="R172" s="234" t="s">
        <v>254</v>
      </c>
      <c r="S172" s="234" t="s">
        <v>136</v>
      </c>
      <c r="T172" s="235" t="s">
        <v>136</v>
      </c>
      <c r="U172" s="220">
        <v>0</v>
      </c>
      <c r="V172" s="220">
        <f>ROUND(E172*U172,2)</f>
        <v>0</v>
      </c>
      <c r="W172" s="220"/>
      <c r="X172" s="220" t="s">
        <v>255</v>
      </c>
      <c r="Y172" s="220" t="s">
        <v>139</v>
      </c>
      <c r="Z172" s="210"/>
      <c r="AA172" s="210"/>
      <c r="AB172" s="210"/>
      <c r="AC172" s="210"/>
      <c r="AD172" s="210"/>
      <c r="AE172" s="210"/>
      <c r="AF172" s="210"/>
      <c r="AG172" s="210" t="s">
        <v>256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17"/>
      <c r="B173" s="218"/>
      <c r="C173" s="240" t="s">
        <v>348</v>
      </c>
      <c r="D173" s="237"/>
      <c r="E173" s="237"/>
      <c r="F173" s="237"/>
      <c r="G173" s="237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142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17"/>
      <c r="B174" s="218"/>
      <c r="C174" s="250" t="s">
        <v>349</v>
      </c>
      <c r="D174" s="248"/>
      <c r="E174" s="248"/>
      <c r="F174" s="248"/>
      <c r="G174" s="248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142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17"/>
      <c r="B175" s="218"/>
      <c r="C175" s="250" t="s">
        <v>406</v>
      </c>
      <c r="D175" s="248"/>
      <c r="E175" s="248"/>
      <c r="F175" s="248"/>
      <c r="G175" s="248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142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0" t="s">
        <v>350</v>
      </c>
      <c r="D176" s="248"/>
      <c r="E176" s="248"/>
      <c r="F176" s="248"/>
      <c r="G176" s="248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142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">
      <c r="A177" s="217"/>
      <c r="B177" s="218"/>
      <c r="C177" s="251" t="s">
        <v>447</v>
      </c>
      <c r="D177" s="244"/>
      <c r="E177" s="245">
        <v>8</v>
      </c>
      <c r="F177" s="220"/>
      <c r="G177" s="22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10"/>
      <c r="AA177" s="210"/>
      <c r="AB177" s="210"/>
      <c r="AC177" s="210"/>
      <c r="AD177" s="210"/>
      <c r="AE177" s="210"/>
      <c r="AF177" s="210"/>
      <c r="AG177" s="210" t="s">
        <v>172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ht="22.5" outlineLevel="1" x14ac:dyDescent="0.2">
      <c r="A178" s="229">
        <v>23</v>
      </c>
      <c r="B178" s="230" t="s">
        <v>351</v>
      </c>
      <c r="C178" s="239" t="s">
        <v>352</v>
      </c>
      <c r="D178" s="231" t="s">
        <v>165</v>
      </c>
      <c r="E178" s="232">
        <v>30</v>
      </c>
      <c r="F178" s="233"/>
      <c r="G178" s="234">
        <f>ROUND(E178*F178,2)</f>
        <v>0</v>
      </c>
      <c r="H178" s="233"/>
      <c r="I178" s="234">
        <f>ROUND(E178*H178,2)</f>
        <v>0</v>
      </c>
      <c r="J178" s="233"/>
      <c r="K178" s="234">
        <f>ROUND(E178*J178,2)</f>
        <v>0</v>
      </c>
      <c r="L178" s="234">
        <v>15</v>
      </c>
      <c r="M178" s="234">
        <f>G178*(1+L178/100)</f>
        <v>0</v>
      </c>
      <c r="N178" s="232">
        <v>3.8899999999999998E-3</v>
      </c>
      <c r="O178" s="232">
        <f>ROUND(E178*N178,2)</f>
        <v>0.12</v>
      </c>
      <c r="P178" s="232">
        <v>0</v>
      </c>
      <c r="Q178" s="232">
        <f>ROUND(E178*P178,2)</f>
        <v>0</v>
      </c>
      <c r="R178" s="234" t="s">
        <v>254</v>
      </c>
      <c r="S178" s="234" t="s">
        <v>136</v>
      </c>
      <c r="T178" s="235" t="s">
        <v>136</v>
      </c>
      <c r="U178" s="220">
        <v>0</v>
      </c>
      <c r="V178" s="220">
        <f>ROUND(E178*U178,2)</f>
        <v>0</v>
      </c>
      <c r="W178" s="220"/>
      <c r="X178" s="220" t="s">
        <v>255</v>
      </c>
      <c r="Y178" s="220" t="s">
        <v>139</v>
      </c>
      <c r="Z178" s="210"/>
      <c r="AA178" s="210"/>
      <c r="AB178" s="210"/>
      <c r="AC178" s="210"/>
      <c r="AD178" s="210"/>
      <c r="AE178" s="210"/>
      <c r="AF178" s="210"/>
      <c r="AG178" s="210" t="s">
        <v>256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2" x14ac:dyDescent="0.2">
      <c r="A179" s="217"/>
      <c r="B179" s="218"/>
      <c r="C179" s="240" t="s">
        <v>348</v>
      </c>
      <c r="D179" s="237"/>
      <c r="E179" s="237"/>
      <c r="F179" s="237"/>
      <c r="G179" s="237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10"/>
      <c r="AA179" s="210"/>
      <c r="AB179" s="210"/>
      <c r="AC179" s="210"/>
      <c r="AD179" s="210"/>
      <c r="AE179" s="210"/>
      <c r="AF179" s="210"/>
      <c r="AG179" s="210" t="s">
        <v>142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17"/>
      <c r="B180" s="218"/>
      <c r="C180" s="250" t="s">
        <v>349</v>
      </c>
      <c r="D180" s="248"/>
      <c r="E180" s="248"/>
      <c r="F180" s="248"/>
      <c r="G180" s="248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10"/>
      <c r="AA180" s="210"/>
      <c r="AB180" s="210"/>
      <c r="AC180" s="210"/>
      <c r="AD180" s="210"/>
      <c r="AE180" s="210"/>
      <c r="AF180" s="210"/>
      <c r="AG180" s="210" t="s">
        <v>142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17"/>
      <c r="B181" s="218"/>
      <c r="C181" s="250" t="s">
        <v>406</v>
      </c>
      <c r="D181" s="248"/>
      <c r="E181" s="248"/>
      <c r="F181" s="248"/>
      <c r="G181" s="248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10"/>
      <c r="AA181" s="210"/>
      <c r="AB181" s="210"/>
      <c r="AC181" s="210"/>
      <c r="AD181" s="210"/>
      <c r="AE181" s="210"/>
      <c r="AF181" s="210"/>
      <c r="AG181" s="210" t="s">
        <v>142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17"/>
      <c r="B182" s="218"/>
      <c r="C182" s="250" t="s">
        <v>350</v>
      </c>
      <c r="D182" s="248"/>
      <c r="E182" s="248"/>
      <c r="F182" s="248"/>
      <c r="G182" s="248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10"/>
      <c r="AA182" s="210"/>
      <c r="AB182" s="210"/>
      <c r="AC182" s="210"/>
      <c r="AD182" s="210"/>
      <c r="AE182" s="210"/>
      <c r="AF182" s="210"/>
      <c r="AG182" s="210" t="s">
        <v>142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">
      <c r="A183" s="217"/>
      <c r="B183" s="218"/>
      <c r="C183" s="251" t="s">
        <v>448</v>
      </c>
      <c r="D183" s="244"/>
      <c r="E183" s="245">
        <v>30</v>
      </c>
      <c r="F183" s="220"/>
      <c r="G183" s="220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172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29">
        <v>24</v>
      </c>
      <c r="B184" s="230" t="s">
        <v>353</v>
      </c>
      <c r="C184" s="239" t="s">
        <v>354</v>
      </c>
      <c r="D184" s="231" t="s">
        <v>231</v>
      </c>
      <c r="E184" s="232">
        <v>2.4224800000000002</v>
      </c>
      <c r="F184" s="233"/>
      <c r="G184" s="234">
        <f>ROUND(E184*F184,2)</f>
        <v>0</v>
      </c>
      <c r="H184" s="233"/>
      <c r="I184" s="234">
        <f>ROUND(E184*H184,2)</f>
        <v>0</v>
      </c>
      <c r="J184" s="233"/>
      <c r="K184" s="234">
        <f>ROUND(E184*J184,2)</f>
        <v>0</v>
      </c>
      <c r="L184" s="234">
        <v>15</v>
      </c>
      <c r="M184" s="234">
        <f>G184*(1+L184/100)</f>
        <v>0</v>
      </c>
      <c r="N184" s="232">
        <v>0</v>
      </c>
      <c r="O184" s="232">
        <f>ROUND(E184*N184,2)</f>
        <v>0</v>
      </c>
      <c r="P184" s="232">
        <v>0</v>
      </c>
      <c r="Q184" s="232">
        <f>ROUND(E184*P184,2)</f>
        <v>0</v>
      </c>
      <c r="R184" s="234" t="s">
        <v>303</v>
      </c>
      <c r="S184" s="234" t="s">
        <v>136</v>
      </c>
      <c r="T184" s="235" t="s">
        <v>136</v>
      </c>
      <c r="U184" s="220">
        <v>2.4470000000000001</v>
      </c>
      <c r="V184" s="220">
        <f>ROUND(E184*U184,2)</f>
        <v>5.93</v>
      </c>
      <c r="W184" s="220"/>
      <c r="X184" s="220" t="s">
        <v>232</v>
      </c>
      <c r="Y184" s="220" t="s">
        <v>139</v>
      </c>
      <c r="Z184" s="210"/>
      <c r="AA184" s="210"/>
      <c r="AB184" s="210"/>
      <c r="AC184" s="210"/>
      <c r="AD184" s="210"/>
      <c r="AE184" s="210"/>
      <c r="AF184" s="210"/>
      <c r="AG184" s="210" t="s">
        <v>233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17"/>
      <c r="B185" s="218"/>
      <c r="C185" s="252" t="s">
        <v>270</v>
      </c>
      <c r="D185" s="249"/>
      <c r="E185" s="249"/>
      <c r="F185" s="249"/>
      <c r="G185" s="249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10"/>
      <c r="AA185" s="210"/>
      <c r="AB185" s="210"/>
      <c r="AC185" s="210"/>
      <c r="AD185" s="210"/>
      <c r="AE185" s="210"/>
      <c r="AF185" s="210"/>
      <c r="AG185" s="210" t="s">
        <v>235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17"/>
      <c r="B186" s="218"/>
      <c r="C186" s="251" t="s">
        <v>236</v>
      </c>
      <c r="D186" s="244"/>
      <c r="E186" s="245"/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172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17"/>
      <c r="B187" s="218"/>
      <c r="C187" s="251" t="s">
        <v>470</v>
      </c>
      <c r="D187" s="244"/>
      <c r="E187" s="245"/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172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51" t="s">
        <v>471</v>
      </c>
      <c r="D188" s="244"/>
      <c r="E188" s="245">
        <v>2.4224800000000002</v>
      </c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172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x14ac:dyDescent="0.2">
      <c r="A189" s="222" t="s">
        <v>131</v>
      </c>
      <c r="B189" s="223" t="s">
        <v>95</v>
      </c>
      <c r="C189" s="238" t="s">
        <v>96</v>
      </c>
      <c r="D189" s="224"/>
      <c r="E189" s="225"/>
      <c r="F189" s="226"/>
      <c r="G189" s="226">
        <f>SUMIF(AG190:AG217,"&lt;&gt;NOR",G190:G217)</f>
        <v>0</v>
      </c>
      <c r="H189" s="226"/>
      <c r="I189" s="226">
        <f>SUM(I190:I217)</f>
        <v>0</v>
      </c>
      <c r="J189" s="226"/>
      <c r="K189" s="226">
        <f>SUM(K190:K217)</f>
        <v>0</v>
      </c>
      <c r="L189" s="226"/>
      <c r="M189" s="226">
        <f>SUM(M190:M217)</f>
        <v>0</v>
      </c>
      <c r="N189" s="225"/>
      <c r="O189" s="225">
        <f>SUM(O190:O217)</f>
        <v>0.18</v>
      </c>
      <c r="P189" s="225"/>
      <c r="Q189" s="225">
        <f>SUM(Q190:Q217)</f>
        <v>0</v>
      </c>
      <c r="R189" s="226"/>
      <c r="S189" s="226"/>
      <c r="T189" s="227"/>
      <c r="U189" s="221"/>
      <c r="V189" s="221">
        <f>SUM(V190:V217)</f>
        <v>45.12</v>
      </c>
      <c r="W189" s="221"/>
      <c r="X189" s="221"/>
      <c r="Y189" s="221"/>
      <c r="AG189" t="s">
        <v>132</v>
      </c>
    </row>
    <row r="190" spans="1:60" outlineLevel="1" x14ac:dyDescent="0.2">
      <c r="A190" s="229">
        <v>25</v>
      </c>
      <c r="B190" s="230" t="s">
        <v>357</v>
      </c>
      <c r="C190" s="239" t="s">
        <v>358</v>
      </c>
      <c r="D190" s="231" t="s">
        <v>182</v>
      </c>
      <c r="E190" s="232">
        <v>245.46299999999999</v>
      </c>
      <c r="F190" s="233"/>
      <c r="G190" s="234">
        <f>ROUND(E190*F190,2)</f>
        <v>0</v>
      </c>
      <c r="H190" s="233"/>
      <c r="I190" s="234">
        <f>ROUND(E190*H190,2)</f>
        <v>0</v>
      </c>
      <c r="J190" s="233"/>
      <c r="K190" s="234">
        <f>ROUND(E190*J190,2)</f>
        <v>0</v>
      </c>
      <c r="L190" s="234">
        <v>15</v>
      </c>
      <c r="M190" s="234">
        <f>G190*(1+L190/100)</f>
        <v>0</v>
      </c>
      <c r="N190" s="232">
        <v>6.9999999999999994E-5</v>
      </c>
      <c r="O190" s="232">
        <f>ROUND(E190*N190,2)</f>
        <v>0.02</v>
      </c>
      <c r="P190" s="232">
        <v>0</v>
      </c>
      <c r="Q190" s="232">
        <f>ROUND(E190*P190,2)</f>
        <v>0</v>
      </c>
      <c r="R190" s="234" t="s">
        <v>359</v>
      </c>
      <c r="S190" s="234" t="s">
        <v>136</v>
      </c>
      <c r="T190" s="235" t="s">
        <v>136</v>
      </c>
      <c r="U190" s="220">
        <v>3.2480000000000002E-2</v>
      </c>
      <c r="V190" s="220">
        <f>ROUND(E190*U190,2)</f>
        <v>7.97</v>
      </c>
      <c r="W190" s="220"/>
      <c r="X190" s="220" t="s">
        <v>167</v>
      </c>
      <c r="Y190" s="220" t="s">
        <v>139</v>
      </c>
      <c r="Z190" s="210"/>
      <c r="AA190" s="210"/>
      <c r="AB190" s="210"/>
      <c r="AC190" s="210"/>
      <c r="AD190" s="210"/>
      <c r="AE190" s="210"/>
      <c r="AF190" s="210"/>
      <c r="AG190" s="210" t="s">
        <v>168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17"/>
      <c r="B191" s="218"/>
      <c r="C191" s="251" t="s">
        <v>472</v>
      </c>
      <c r="D191" s="244"/>
      <c r="E191" s="245">
        <v>245.46299999999999</v>
      </c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172</v>
      </c>
      <c r="AH191" s="210">
        <v>5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29">
        <v>26</v>
      </c>
      <c r="B192" s="230" t="s">
        <v>361</v>
      </c>
      <c r="C192" s="239" t="s">
        <v>362</v>
      </c>
      <c r="D192" s="231" t="s">
        <v>182</v>
      </c>
      <c r="E192" s="232">
        <v>245.46299999999999</v>
      </c>
      <c r="F192" s="233"/>
      <c r="G192" s="234">
        <f>ROUND(E192*F192,2)</f>
        <v>0</v>
      </c>
      <c r="H192" s="233"/>
      <c r="I192" s="234">
        <f>ROUND(E192*H192,2)</f>
        <v>0</v>
      </c>
      <c r="J192" s="233"/>
      <c r="K192" s="234">
        <f>ROUND(E192*J192,2)</f>
        <v>0</v>
      </c>
      <c r="L192" s="234">
        <v>15</v>
      </c>
      <c r="M192" s="234">
        <f>G192*(1+L192/100)</f>
        <v>0</v>
      </c>
      <c r="N192" s="232">
        <v>1.4999999999999999E-4</v>
      </c>
      <c r="O192" s="232">
        <f>ROUND(E192*N192,2)</f>
        <v>0.04</v>
      </c>
      <c r="P192" s="232">
        <v>0</v>
      </c>
      <c r="Q192" s="232">
        <f>ROUND(E192*P192,2)</f>
        <v>0</v>
      </c>
      <c r="R192" s="234" t="s">
        <v>359</v>
      </c>
      <c r="S192" s="234" t="s">
        <v>136</v>
      </c>
      <c r="T192" s="235" t="s">
        <v>136</v>
      </c>
      <c r="U192" s="220">
        <v>0.10191</v>
      </c>
      <c r="V192" s="220">
        <f>ROUND(E192*U192,2)</f>
        <v>25.02</v>
      </c>
      <c r="W192" s="220"/>
      <c r="X192" s="220" t="s">
        <v>167</v>
      </c>
      <c r="Y192" s="220" t="s">
        <v>139</v>
      </c>
      <c r="Z192" s="210"/>
      <c r="AA192" s="210"/>
      <c r="AB192" s="210"/>
      <c r="AC192" s="210"/>
      <c r="AD192" s="210"/>
      <c r="AE192" s="210"/>
      <c r="AF192" s="210"/>
      <c r="AG192" s="210" t="s">
        <v>168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17"/>
      <c r="B193" s="218"/>
      <c r="C193" s="251" t="s">
        <v>363</v>
      </c>
      <c r="D193" s="244"/>
      <c r="E193" s="245"/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172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51" t="s">
        <v>473</v>
      </c>
      <c r="D194" s="244"/>
      <c r="E194" s="245">
        <v>142.80000000000001</v>
      </c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10"/>
      <c r="AA194" s="210"/>
      <c r="AB194" s="210"/>
      <c r="AC194" s="210"/>
      <c r="AD194" s="210"/>
      <c r="AE194" s="210"/>
      <c r="AF194" s="210"/>
      <c r="AG194" s="210" t="s">
        <v>172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51" t="s">
        <v>474</v>
      </c>
      <c r="D195" s="244"/>
      <c r="E195" s="245">
        <v>102.663</v>
      </c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172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29">
        <v>27</v>
      </c>
      <c r="B196" s="230" t="s">
        <v>367</v>
      </c>
      <c r="C196" s="239" t="s">
        <v>368</v>
      </c>
      <c r="D196" s="231" t="s">
        <v>182</v>
      </c>
      <c r="E196" s="232">
        <v>245.46299999999999</v>
      </c>
      <c r="F196" s="233"/>
      <c r="G196" s="234">
        <f>ROUND(E196*F196,2)</f>
        <v>0</v>
      </c>
      <c r="H196" s="233"/>
      <c r="I196" s="234">
        <f>ROUND(E196*H196,2)</f>
        <v>0</v>
      </c>
      <c r="J196" s="233"/>
      <c r="K196" s="234">
        <f>ROUND(E196*J196,2)</f>
        <v>0</v>
      </c>
      <c r="L196" s="234">
        <v>15</v>
      </c>
      <c r="M196" s="234">
        <f>G196*(1+L196/100)</f>
        <v>0</v>
      </c>
      <c r="N196" s="232">
        <v>0</v>
      </c>
      <c r="O196" s="232">
        <f>ROUND(E196*N196,2)</f>
        <v>0</v>
      </c>
      <c r="P196" s="232">
        <v>0</v>
      </c>
      <c r="Q196" s="232">
        <f>ROUND(E196*P196,2)</f>
        <v>0</v>
      </c>
      <c r="R196" s="234" t="s">
        <v>359</v>
      </c>
      <c r="S196" s="234" t="s">
        <v>136</v>
      </c>
      <c r="T196" s="235" t="s">
        <v>136</v>
      </c>
      <c r="U196" s="220">
        <v>7.0000000000000001E-3</v>
      </c>
      <c r="V196" s="220">
        <f>ROUND(E196*U196,2)</f>
        <v>1.72</v>
      </c>
      <c r="W196" s="220"/>
      <c r="X196" s="220" t="s">
        <v>167</v>
      </c>
      <c r="Y196" s="220" t="s">
        <v>139</v>
      </c>
      <c r="Z196" s="210"/>
      <c r="AA196" s="210"/>
      <c r="AB196" s="210"/>
      <c r="AC196" s="210"/>
      <c r="AD196" s="210"/>
      <c r="AE196" s="210"/>
      <c r="AF196" s="210"/>
      <c r="AG196" s="210" t="s">
        <v>168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17"/>
      <c r="B197" s="218"/>
      <c r="C197" s="251" t="s">
        <v>472</v>
      </c>
      <c r="D197" s="244"/>
      <c r="E197" s="245">
        <v>245.46299999999999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172</v>
      </c>
      <c r="AH197" s="210">
        <v>5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29">
        <v>28</v>
      </c>
      <c r="B198" s="230" t="s">
        <v>369</v>
      </c>
      <c r="C198" s="239" t="s">
        <v>370</v>
      </c>
      <c r="D198" s="231" t="s">
        <v>182</v>
      </c>
      <c r="E198" s="232">
        <v>200</v>
      </c>
      <c r="F198" s="233"/>
      <c r="G198" s="234">
        <f>ROUND(E198*F198,2)</f>
        <v>0</v>
      </c>
      <c r="H198" s="233"/>
      <c r="I198" s="234">
        <f>ROUND(E198*H198,2)</f>
        <v>0</v>
      </c>
      <c r="J198" s="233"/>
      <c r="K198" s="234">
        <f>ROUND(E198*J198,2)</f>
        <v>0</v>
      </c>
      <c r="L198" s="234">
        <v>15</v>
      </c>
      <c r="M198" s="234">
        <f>G198*(1+L198/100)</f>
        <v>0</v>
      </c>
      <c r="N198" s="232">
        <v>2.0000000000000002E-5</v>
      </c>
      <c r="O198" s="232">
        <f>ROUND(E198*N198,2)</f>
        <v>0</v>
      </c>
      <c r="P198" s="232">
        <v>0</v>
      </c>
      <c r="Q198" s="232">
        <f>ROUND(E198*P198,2)</f>
        <v>0</v>
      </c>
      <c r="R198" s="234" t="s">
        <v>359</v>
      </c>
      <c r="S198" s="234" t="s">
        <v>136</v>
      </c>
      <c r="T198" s="235" t="s">
        <v>136</v>
      </c>
      <c r="U198" s="220">
        <v>2.9000000000000001E-2</v>
      </c>
      <c r="V198" s="220">
        <f>ROUND(E198*U198,2)</f>
        <v>5.8</v>
      </c>
      <c r="W198" s="220"/>
      <c r="X198" s="220" t="s">
        <v>167</v>
      </c>
      <c r="Y198" s="220" t="s">
        <v>139</v>
      </c>
      <c r="Z198" s="210"/>
      <c r="AA198" s="210"/>
      <c r="AB198" s="210"/>
      <c r="AC198" s="210"/>
      <c r="AD198" s="210"/>
      <c r="AE198" s="210"/>
      <c r="AF198" s="210"/>
      <c r="AG198" s="210" t="s">
        <v>168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17"/>
      <c r="B199" s="218"/>
      <c r="C199" s="251" t="s">
        <v>475</v>
      </c>
      <c r="D199" s="244"/>
      <c r="E199" s="245">
        <v>200</v>
      </c>
      <c r="F199" s="220"/>
      <c r="G199" s="22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172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29">
        <v>29</v>
      </c>
      <c r="B200" s="230" t="s">
        <v>372</v>
      </c>
      <c r="C200" s="239" t="s">
        <v>373</v>
      </c>
      <c r="D200" s="231" t="s">
        <v>182</v>
      </c>
      <c r="E200" s="232">
        <v>341.8</v>
      </c>
      <c r="F200" s="233"/>
      <c r="G200" s="234">
        <f>ROUND(E200*F200,2)</f>
        <v>0</v>
      </c>
      <c r="H200" s="233"/>
      <c r="I200" s="234">
        <f>ROUND(E200*H200,2)</f>
        <v>0</v>
      </c>
      <c r="J200" s="233"/>
      <c r="K200" s="234">
        <f>ROUND(E200*J200,2)</f>
        <v>0</v>
      </c>
      <c r="L200" s="234">
        <v>15</v>
      </c>
      <c r="M200" s="234">
        <f>G200*(1+L200/100)</f>
        <v>0</v>
      </c>
      <c r="N200" s="232">
        <v>3.5E-4</v>
      </c>
      <c r="O200" s="232">
        <f>ROUND(E200*N200,2)</f>
        <v>0.12</v>
      </c>
      <c r="P200" s="232">
        <v>0</v>
      </c>
      <c r="Q200" s="232">
        <f>ROUND(E200*P200,2)</f>
        <v>0</v>
      </c>
      <c r="R200" s="234" t="s">
        <v>359</v>
      </c>
      <c r="S200" s="234" t="s">
        <v>136</v>
      </c>
      <c r="T200" s="235" t="s">
        <v>136</v>
      </c>
      <c r="U200" s="220">
        <v>1.35E-2</v>
      </c>
      <c r="V200" s="220">
        <f>ROUND(E200*U200,2)</f>
        <v>4.6100000000000003</v>
      </c>
      <c r="W200" s="220"/>
      <c r="X200" s="220" t="s">
        <v>167</v>
      </c>
      <c r="Y200" s="220" t="s">
        <v>139</v>
      </c>
      <c r="Z200" s="210"/>
      <c r="AA200" s="210"/>
      <c r="AB200" s="210"/>
      <c r="AC200" s="210"/>
      <c r="AD200" s="210"/>
      <c r="AE200" s="210"/>
      <c r="AF200" s="210"/>
      <c r="AG200" s="210" t="s">
        <v>168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17"/>
      <c r="B201" s="218"/>
      <c r="C201" s="251" t="s">
        <v>183</v>
      </c>
      <c r="D201" s="244"/>
      <c r="E201" s="245"/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172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51" t="s">
        <v>409</v>
      </c>
      <c r="D202" s="244"/>
      <c r="E202" s="245">
        <v>29.54</v>
      </c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172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17"/>
      <c r="B203" s="218"/>
      <c r="C203" s="251" t="s">
        <v>410</v>
      </c>
      <c r="D203" s="244"/>
      <c r="E203" s="245">
        <v>19.399999999999999</v>
      </c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10"/>
      <c r="AA203" s="210"/>
      <c r="AB203" s="210"/>
      <c r="AC203" s="210"/>
      <c r="AD203" s="210"/>
      <c r="AE203" s="210"/>
      <c r="AF203" s="210"/>
      <c r="AG203" s="210" t="s">
        <v>172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17"/>
      <c r="B204" s="218"/>
      <c r="C204" s="251" t="s">
        <v>411</v>
      </c>
      <c r="D204" s="244"/>
      <c r="E204" s="245">
        <v>26.82</v>
      </c>
      <c r="F204" s="220"/>
      <c r="G204" s="22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10"/>
      <c r="AA204" s="210"/>
      <c r="AB204" s="210"/>
      <c r="AC204" s="210"/>
      <c r="AD204" s="210"/>
      <c r="AE204" s="210"/>
      <c r="AF204" s="210"/>
      <c r="AG204" s="210" t="s">
        <v>172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17"/>
      <c r="B205" s="218"/>
      <c r="C205" s="251" t="s">
        <v>412</v>
      </c>
      <c r="D205" s="244"/>
      <c r="E205" s="245">
        <v>10.1</v>
      </c>
      <c r="F205" s="220"/>
      <c r="G205" s="22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10"/>
      <c r="AA205" s="210"/>
      <c r="AB205" s="210"/>
      <c r="AC205" s="210"/>
      <c r="AD205" s="210"/>
      <c r="AE205" s="210"/>
      <c r="AF205" s="210"/>
      <c r="AG205" s="210" t="s">
        <v>172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17"/>
      <c r="B206" s="218"/>
      <c r="C206" s="251" t="s">
        <v>413</v>
      </c>
      <c r="D206" s="244"/>
      <c r="E206" s="245">
        <v>51</v>
      </c>
      <c r="F206" s="220"/>
      <c r="G206" s="220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10"/>
      <c r="AA206" s="210"/>
      <c r="AB206" s="210"/>
      <c r="AC206" s="210"/>
      <c r="AD206" s="210"/>
      <c r="AE206" s="210"/>
      <c r="AF206" s="210"/>
      <c r="AG206" s="210" t="s">
        <v>172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17"/>
      <c r="B207" s="218"/>
      <c r="C207" s="251" t="s">
        <v>414</v>
      </c>
      <c r="D207" s="244"/>
      <c r="E207" s="245">
        <v>20</v>
      </c>
      <c r="F207" s="220"/>
      <c r="G207" s="220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10"/>
      <c r="AA207" s="210"/>
      <c r="AB207" s="210"/>
      <c r="AC207" s="210"/>
      <c r="AD207" s="210"/>
      <c r="AE207" s="210"/>
      <c r="AF207" s="210"/>
      <c r="AG207" s="210" t="s">
        <v>172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51" t="s">
        <v>415</v>
      </c>
      <c r="D208" s="244"/>
      <c r="E208" s="245">
        <v>34.700000000000003</v>
      </c>
      <c r="F208" s="220"/>
      <c r="G208" s="220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10"/>
      <c r="AA208" s="210"/>
      <c r="AB208" s="210"/>
      <c r="AC208" s="210"/>
      <c r="AD208" s="210"/>
      <c r="AE208" s="210"/>
      <c r="AF208" s="210"/>
      <c r="AG208" s="210" t="s">
        <v>172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17"/>
      <c r="B209" s="218"/>
      <c r="C209" s="251" t="s">
        <v>416</v>
      </c>
      <c r="D209" s="244"/>
      <c r="E209" s="245">
        <v>17.8</v>
      </c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172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17"/>
      <c r="B210" s="218"/>
      <c r="C210" s="251" t="s">
        <v>417</v>
      </c>
      <c r="D210" s="244"/>
      <c r="E210" s="245">
        <v>13.28</v>
      </c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10"/>
      <c r="AA210" s="210"/>
      <c r="AB210" s="210"/>
      <c r="AC210" s="210"/>
      <c r="AD210" s="210"/>
      <c r="AE210" s="210"/>
      <c r="AF210" s="210"/>
      <c r="AG210" s="210" t="s">
        <v>172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17"/>
      <c r="B211" s="218"/>
      <c r="C211" s="251" t="s">
        <v>418</v>
      </c>
      <c r="D211" s="244"/>
      <c r="E211" s="245">
        <v>7.7</v>
      </c>
      <c r="F211" s="220"/>
      <c r="G211" s="220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10"/>
      <c r="AA211" s="210"/>
      <c r="AB211" s="210"/>
      <c r="AC211" s="210"/>
      <c r="AD211" s="210"/>
      <c r="AE211" s="210"/>
      <c r="AF211" s="210"/>
      <c r="AG211" s="210" t="s">
        <v>172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17"/>
      <c r="B212" s="218"/>
      <c r="C212" s="251" t="s">
        <v>419</v>
      </c>
      <c r="D212" s="244"/>
      <c r="E212" s="245">
        <v>13.61</v>
      </c>
      <c r="F212" s="220"/>
      <c r="G212" s="220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10"/>
      <c r="AA212" s="210"/>
      <c r="AB212" s="210"/>
      <c r="AC212" s="210"/>
      <c r="AD212" s="210"/>
      <c r="AE212" s="210"/>
      <c r="AF212" s="210"/>
      <c r="AG212" s="210" t="s">
        <v>172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17"/>
      <c r="B213" s="218"/>
      <c r="C213" s="251" t="s">
        <v>420</v>
      </c>
      <c r="D213" s="244"/>
      <c r="E213" s="245">
        <v>24.54</v>
      </c>
      <c r="F213" s="220"/>
      <c r="G213" s="220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10"/>
      <c r="AA213" s="210"/>
      <c r="AB213" s="210"/>
      <c r="AC213" s="210"/>
      <c r="AD213" s="210"/>
      <c r="AE213" s="210"/>
      <c r="AF213" s="210"/>
      <c r="AG213" s="210" t="s">
        <v>172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17"/>
      <c r="B214" s="218"/>
      <c r="C214" s="251" t="s">
        <v>421</v>
      </c>
      <c r="D214" s="244"/>
      <c r="E214" s="245">
        <v>26.88</v>
      </c>
      <c r="F214" s="220"/>
      <c r="G214" s="22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10"/>
      <c r="AA214" s="210"/>
      <c r="AB214" s="210"/>
      <c r="AC214" s="210"/>
      <c r="AD214" s="210"/>
      <c r="AE214" s="210"/>
      <c r="AF214" s="210"/>
      <c r="AG214" s="210" t="s">
        <v>172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17"/>
      <c r="B215" s="218"/>
      <c r="C215" s="251" t="s">
        <v>422</v>
      </c>
      <c r="D215" s="244"/>
      <c r="E215" s="245">
        <v>8.7200000000000006</v>
      </c>
      <c r="F215" s="220"/>
      <c r="G215" s="220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10"/>
      <c r="AA215" s="210"/>
      <c r="AB215" s="210"/>
      <c r="AC215" s="210"/>
      <c r="AD215" s="210"/>
      <c r="AE215" s="210"/>
      <c r="AF215" s="210"/>
      <c r="AG215" s="210" t="s">
        <v>172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17"/>
      <c r="B216" s="218"/>
      <c r="C216" s="251" t="s">
        <v>423</v>
      </c>
      <c r="D216" s="244"/>
      <c r="E216" s="245">
        <v>13.76</v>
      </c>
      <c r="F216" s="220"/>
      <c r="G216" s="220"/>
      <c r="H216" s="220"/>
      <c r="I216" s="220"/>
      <c r="J216" s="220"/>
      <c r="K216" s="220"/>
      <c r="L216" s="220"/>
      <c r="M216" s="220"/>
      <c r="N216" s="219"/>
      <c r="O216" s="219"/>
      <c r="P216" s="219"/>
      <c r="Q216" s="219"/>
      <c r="R216" s="220"/>
      <c r="S216" s="220"/>
      <c r="T216" s="220"/>
      <c r="U216" s="220"/>
      <c r="V216" s="220"/>
      <c r="W216" s="220"/>
      <c r="X216" s="220"/>
      <c r="Y216" s="220"/>
      <c r="Z216" s="210"/>
      <c r="AA216" s="210"/>
      <c r="AB216" s="210"/>
      <c r="AC216" s="210"/>
      <c r="AD216" s="210"/>
      <c r="AE216" s="210"/>
      <c r="AF216" s="210"/>
      <c r="AG216" s="210" t="s">
        <v>172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">
      <c r="A217" s="217"/>
      <c r="B217" s="218"/>
      <c r="C217" s="251" t="s">
        <v>424</v>
      </c>
      <c r="D217" s="244"/>
      <c r="E217" s="245">
        <v>23.95</v>
      </c>
      <c r="F217" s="220"/>
      <c r="G217" s="220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10"/>
      <c r="AA217" s="210"/>
      <c r="AB217" s="210"/>
      <c r="AC217" s="210"/>
      <c r="AD217" s="210"/>
      <c r="AE217" s="210"/>
      <c r="AF217" s="210"/>
      <c r="AG217" s="210" t="s">
        <v>172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x14ac:dyDescent="0.2">
      <c r="A218" s="222" t="s">
        <v>131</v>
      </c>
      <c r="B218" s="223" t="s">
        <v>97</v>
      </c>
      <c r="C218" s="238" t="s">
        <v>98</v>
      </c>
      <c r="D218" s="224"/>
      <c r="E218" s="225"/>
      <c r="F218" s="226"/>
      <c r="G218" s="226">
        <f>SUMIF(AG219:AG248,"&lt;&gt;NOR",G219:G248)</f>
        <v>0</v>
      </c>
      <c r="H218" s="226"/>
      <c r="I218" s="226">
        <f>SUM(I219:I248)</f>
        <v>0</v>
      </c>
      <c r="J218" s="226"/>
      <c r="K218" s="226">
        <f>SUM(K219:K248)</f>
        <v>0</v>
      </c>
      <c r="L218" s="226"/>
      <c r="M218" s="226">
        <f>SUM(M219:M248)</f>
        <v>0</v>
      </c>
      <c r="N218" s="225"/>
      <c r="O218" s="225">
        <f>SUM(O219:O248)</f>
        <v>0</v>
      </c>
      <c r="P218" s="225"/>
      <c r="Q218" s="225">
        <f>SUM(Q219:Q248)</f>
        <v>0</v>
      </c>
      <c r="R218" s="226"/>
      <c r="S218" s="226"/>
      <c r="T218" s="227"/>
      <c r="U218" s="221"/>
      <c r="V218" s="221">
        <f>SUM(V219:V248)</f>
        <v>33.909999999999997</v>
      </c>
      <c r="W218" s="221"/>
      <c r="X218" s="221"/>
      <c r="Y218" s="221"/>
      <c r="AG218" t="s">
        <v>132</v>
      </c>
    </row>
    <row r="219" spans="1:60" outlineLevel="1" x14ac:dyDescent="0.2">
      <c r="A219" s="229">
        <v>30</v>
      </c>
      <c r="B219" s="230" t="s">
        <v>374</v>
      </c>
      <c r="C219" s="239" t="s">
        <v>375</v>
      </c>
      <c r="D219" s="231" t="s">
        <v>231</v>
      </c>
      <c r="E219" s="232">
        <v>0.44822000000000001</v>
      </c>
      <c r="F219" s="233"/>
      <c r="G219" s="234">
        <f>ROUND(E219*F219,2)</f>
        <v>0</v>
      </c>
      <c r="H219" s="233"/>
      <c r="I219" s="234">
        <f>ROUND(E219*H219,2)</f>
        <v>0</v>
      </c>
      <c r="J219" s="233"/>
      <c r="K219" s="234">
        <f>ROUND(E219*J219,2)</f>
        <v>0</v>
      </c>
      <c r="L219" s="234">
        <v>15</v>
      </c>
      <c r="M219" s="234">
        <f>G219*(1+L219/100)</f>
        <v>0</v>
      </c>
      <c r="N219" s="232">
        <v>0</v>
      </c>
      <c r="O219" s="232">
        <f>ROUND(E219*N219,2)</f>
        <v>0</v>
      </c>
      <c r="P219" s="232">
        <v>0</v>
      </c>
      <c r="Q219" s="232">
        <f>ROUND(E219*P219,2)</f>
        <v>0</v>
      </c>
      <c r="R219" s="234" t="s">
        <v>220</v>
      </c>
      <c r="S219" s="234" t="s">
        <v>136</v>
      </c>
      <c r="T219" s="235" t="s">
        <v>136</v>
      </c>
      <c r="U219" s="220">
        <v>0</v>
      </c>
      <c r="V219" s="220">
        <f>ROUND(E219*U219,2)</f>
        <v>0</v>
      </c>
      <c r="W219" s="220"/>
      <c r="X219" s="220" t="s">
        <v>167</v>
      </c>
      <c r="Y219" s="220" t="s">
        <v>139</v>
      </c>
      <c r="Z219" s="210"/>
      <c r="AA219" s="210"/>
      <c r="AB219" s="210"/>
      <c r="AC219" s="210"/>
      <c r="AD219" s="210"/>
      <c r="AE219" s="210"/>
      <c r="AF219" s="210"/>
      <c r="AG219" s="210" t="s">
        <v>168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">
      <c r="A220" s="217"/>
      <c r="B220" s="218"/>
      <c r="C220" s="251" t="s">
        <v>476</v>
      </c>
      <c r="D220" s="244"/>
      <c r="E220" s="245">
        <v>0.44822000000000001</v>
      </c>
      <c r="F220" s="220"/>
      <c r="G220" s="220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10"/>
      <c r="AA220" s="210"/>
      <c r="AB220" s="210"/>
      <c r="AC220" s="210"/>
      <c r="AD220" s="210"/>
      <c r="AE220" s="210"/>
      <c r="AF220" s="210"/>
      <c r="AG220" s="210" t="s">
        <v>172</v>
      </c>
      <c r="AH220" s="210">
        <v>7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1" x14ac:dyDescent="0.2">
      <c r="A221" s="229">
        <v>31</v>
      </c>
      <c r="B221" s="230" t="s">
        <v>380</v>
      </c>
      <c r="C221" s="239" t="s">
        <v>381</v>
      </c>
      <c r="D221" s="231" t="s">
        <v>231</v>
      </c>
      <c r="E221" s="232">
        <v>3.04</v>
      </c>
      <c r="F221" s="233"/>
      <c r="G221" s="234">
        <f>ROUND(E221*F221,2)</f>
        <v>0</v>
      </c>
      <c r="H221" s="233"/>
      <c r="I221" s="234">
        <f>ROUND(E221*H221,2)</f>
        <v>0</v>
      </c>
      <c r="J221" s="233"/>
      <c r="K221" s="234">
        <f>ROUND(E221*J221,2)</f>
        <v>0</v>
      </c>
      <c r="L221" s="234">
        <v>15</v>
      </c>
      <c r="M221" s="234">
        <f>G221*(1+L221/100)</f>
        <v>0</v>
      </c>
      <c r="N221" s="232">
        <v>0</v>
      </c>
      <c r="O221" s="232">
        <f>ROUND(E221*N221,2)</f>
        <v>0</v>
      </c>
      <c r="P221" s="232">
        <v>0</v>
      </c>
      <c r="Q221" s="232">
        <f>ROUND(E221*P221,2)</f>
        <v>0</v>
      </c>
      <c r="R221" s="234" t="s">
        <v>220</v>
      </c>
      <c r="S221" s="234" t="s">
        <v>136</v>
      </c>
      <c r="T221" s="235" t="s">
        <v>136</v>
      </c>
      <c r="U221" s="220">
        <v>0</v>
      </c>
      <c r="V221" s="220">
        <f>ROUND(E221*U221,2)</f>
        <v>0</v>
      </c>
      <c r="W221" s="220"/>
      <c r="X221" s="220" t="s">
        <v>167</v>
      </c>
      <c r="Y221" s="220" t="s">
        <v>139</v>
      </c>
      <c r="Z221" s="210"/>
      <c r="AA221" s="210"/>
      <c r="AB221" s="210"/>
      <c r="AC221" s="210"/>
      <c r="AD221" s="210"/>
      <c r="AE221" s="210"/>
      <c r="AF221" s="210"/>
      <c r="AG221" s="210" t="s">
        <v>168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2" x14ac:dyDescent="0.2">
      <c r="A222" s="217"/>
      <c r="B222" s="218"/>
      <c r="C222" s="251" t="s">
        <v>477</v>
      </c>
      <c r="D222" s="244"/>
      <c r="E222" s="245">
        <v>3.4882200000000001</v>
      </c>
      <c r="F222" s="220"/>
      <c r="G222" s="220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10"/>
      <c r="AA222" s="210"/>
      <c r="AB222" s="210"/>
      <c r="AC222" s="210"/>
      <c r="AD222" s="210"/>
      <c r="AE222" s="210"/>
      <c r="AF222" s="210"/>
      <c r="AG222" s="210" t="s">
        <v>172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17"/>
      <c r="B223" s="218"/>
      <c r="C223" s="251" t="s">
        <v>478</v>
      </c>
      <c r="D223" s="244"/>
      <c r="E223" s="245">
        <v>-0.44822000000000001</v>
      </c>
      <c r="F223" s="220"/>
      <c r="G223" s="220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10"/>
      <c r="AA223" s="210"/>
      <c r="AB223" s="210"/>
      <c r="AC223" s="210"/>
      <c r="AD223" s="210"/>
      <c r="AE223" s="210"/>
      <c r="AF223" s="210"/>
      <c r="AG223" s="210" t="s">
        <v>172</v>
      </c>
      <c r="AH223" s="210">
        <v>5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ht="22.5" outlineLevel="1" x14ac:dyDescent="0.2">
      <c r="A224" s="229">
        <v>32</v>
      </c>
      <c r="B224" s="230" t="s">
        <v>387</v>
      </c>
      <c r="C224" s="239" t="s">
        <v>388</v>
      </c>
      <c r="D224" s="231" t="s">
        <v>231</v>
      </c>
      <c r="E224" s="232">
        <v>3.4882200000000001</v>
      </c>
      <c r="F224" s="233"/>
      <c r="G224" s="234">
        <f>ROUND(E224*F224,2)</f>
        <v>0</v>
      </c>
      <c r="H224" s="233"/>
      <c r="I224" s="234">
        <f>ROUND(E224*H224,2)</f>
        <v>0</v>
      </c>
      <c r="J224" s="233"/>
      <c r="K224" s="234">
        <f>ROUND(E224*J224,2)</f>
        <v>0</v>
      </c>
      <c r="L224" s="234">
        <v>15</v>
      </c>
      <c r="M224" s="234">
        <f>G224*(1+L224/100)</f>
        <v>0</v>
      </c>
      <c r="N224" s="232">
        <v>0</v>
      </c>
      <c r="O224" s="232">
        <f>ROUND(E224*N224,2)</f>
        <v>0</v>
      </c>
      <c r="P224" s="232">
        <v>0</v>
      </c>
      <c r="Q224" s="232">
        <f>ROUND(E224*P224,2)</f>
        <v>0</v>
      </c>
      <c r="R224" s="234" t="s">
        <v>220</v>
      </c>
      <c r="S224" s="234" t="s">
        <v>136</v>
      </c>
      <c r="T224" s="235" t="s">
        <v>136</v>
      </c>
      <c r="U224" s="220">
        <v>2.0089999999999999</v>
      </c>
      <c r="V224" s="220">
        <f>ROUND(E224*U224,2)</f>
        <v>7.01</v>
      </c>
      <c r="W224" s="220"/>
      <c r="X224" s="220" t="s">
        <v>389</v>
      </c>
      <c r="Y224" s="220" t="s">
        <v>139</v>
      </c>
      <c r="Z224" s="210"/>
      <c r="AA224" s="210"/>
      <c r="AB224" s="210"/>
      <c r="AC224" s="210"/>
      <c r="AD224" s="210"/>
      <c r="AE224" s="210"/>
      <c r="AF224" s="210"/>
      <c r="AG224" s="210" t="s">
        <v>390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2" x14ac:dyDescent="0.2">
      <c r="A225" s="217"/>
      <c r="B225" s="218"/>
      <c r="C225" s="251" t="s">
        <v>382</v>
      </c>
      <c r="D225" s="244"/>
      <c r="E225" s="245"/>
      <c r="F225" s="220"/>
      <c r="G225" s="220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10"/>
      <c r="AA225" s="210"/>
      <c r="AB225" s="210"/>
      <c r="AC225" s="210"/>
      <c r="AD225" s="210"/>
      <c r="AE225" s="210"/>
      <c r="AF225" s="210"/>
      <c r="AG225" s="210" t="s">
        <v>172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">
      <c r="A226" s="217"/>
      <c r="B226" s="218"/>
      <c r="C226" s="251" t="s">
        <v>479</v>
      </c>
      <c r="D226" s="244"/>
      <c r="E226" s="245"/>
      <c r="F226" s="220"/>
      <c r="G226" s="220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10"/>
      <c r="AA226" s="210"/>
      <c r="AB226" s="210"/>
      <c r="AC226" s="210"/>
      <c r="AD226" s="210"/>
      <c r="AE226" s="210"/>
      <c r="AF226" s="210"/>
      <c r="AG226" s="210" t="s">
        <v>172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17"/>
      <c r="B227" s="218"/>
      <c r="C227" s="251" t="s">
        <v>480</v>
      </c>
      <c r="D227" s="244"/>
      <c r="E227" s="245">
        <v>3.4882200000000001</v>
      </c>
      <c r="F227" s="220"/>
      <c r="G227" s="220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10"/>
      <c r="AA227" s="210"/>
      <c r="AB227" s="210"/>
      <c r="AC227" s="210"/>
      <c r="AD227" s="210"/>
      <c r="AE227" s="210"/>
      <c r="AF227" s="210"/>
      <c r="AG227" s="210" t="s">
        <v>172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ht="22.5" outlineLevel="1" x14ac:dyDescent="0.2">
      <c r="A228" s="229">
        <v>33</v>
      </c>
      <c r="B228" s="230" t="s">
        <v>392</v>
      </c>
      <c r="C228" s="239" t="s">
        <v>393</v>
      </c>
      <c r="D228" s="231" t="s">
        <v>231</v>
      </c>
      <c r="E228" s="232">
        <v>20.92934</v>
      </c>
      <c r="F228" s="233"/>
      <c r="G228" s="234">
        <f>ROUND(E228*F228,2)</f>
        <v>0</v>
      </c>
      <c r="H228" s="233"/>
      <c r="I228" s="234">
        <f>ROUND(E228*H228,2)</f>
        <v>0</v>
      </c>
      <c r="J228" s="233"/>
      <c r="K228" s="234">
        <f>ROUND(E228*J228,2)</f>
        <v>0</v>
      </c>
      <c r="L228" s="234">
        <v>15</v>
      </c>
      <c r="M228" s="234">
        <f>G228*(1+L228/100)</f>
        <v>0</v>
      </c>
      <c r="N228" s="232">
        <v>0</v>
      </c>
      <c r="O228" s="232">
        <f>ROUND(E228*N228,2)</f>
        <v>0</v>
      </c>
      <c r="P228" s="232">
        <v>0</v>
      </c>
      <c r="Q228" s="232">
        <f>ROUND(E228*P228,2)</f>
        <v>0</v>
      </c>
      <c r="R228" s="234" t="s">
        <v>220</v>
      </c>
      <c r="S228" s="234" t="s">
        <v>136</v>
      </c>
      <c r="T228" s="235" t="s">
        <v>136</v>
      </c>
      <c r="U228" s="220">
        <v>0.95899999999999996</v>
      </c>
      <c r="V228" s="220">
        <f>ROUND(E228*U228,2)</f>
        <v>20.07</v>
      </c>
      <c r="W228" s="220"/>
      <c r="X228" s="220" t="s">
        <v>389</v>
      </c>
      <c r="Y228" s="220" t="s">
        <v>139</v>
      </c>
      <c r="Z228" s="210"/>
      <c r="AA228" s="210"/>
      <c r="AB228" s="210"/>
      <c r="AC228" s="210"/>
      <c r="AD228" s="210"/>
      <c r="AE228" s="210"/>
      <c r="AF228" s="210"/>
      <c r="AG228" s="210" t="s">
        <v>390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2" x14ac:dyDescent="0.2">
      <c r="A229" s="217"/>
      <c r="B229" s="218"/>
      <c r="C229" s="251" t="s">
        <v>382</v>
      </c>
      <c r="D229" s="244"/>
      <c r="E229" s="245"/>
      <c r="F229" s="220"/>
      <c r="G229" s="220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10"/>
      <c r="AA229" s="210"/>
      <c r="AB229" s="210"/>
      <c r="AC229" s="210"/>
      <c r="AD229" s="210"/>
      <c r="AE229" s="210"/>
      <c r="AF229" s="210"/>
      <c r="AG229" s="210" t="s">
        <v>172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17"/>
      <c r="B230" s="218"/>
      <c r="C230" s="251" t="s">
        <v>479</v>
      </c>
      <c r="D230" s="244"/>
      <c r="E230" s="245"/>
      <c r="F230" s="220"/>
      <c r="G230" s="220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10"/>
      <c r="AA230" s="210"/>
      <c r="AB230" s="210"/>
      <c r="AC230" s="210"/>
      <c r="AD230" s="210"/>
      <c r="AE230" s="210"/>
      <c r="AF230" s="210"/>
      <c r="AG230" s="210" t="s">
        <v>172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17"/>
      <c r="B231" s="218"/>
      <c r="C231" s="251" t="s">
        <v>481</v>
      </c>
      <c r="D231" s="244"/>
      <c r="E231" s="245">
        <v>20.92934</v>
      </c>
      <c r="F231" s="220"/>
      <c r="G231" s="220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10"/>
      <c r="AA231" s="210"/>
      <c r="AB231" s="210"/>
      <c r="AC231" s="210"/>
      <c r="AD231" s="210"/>
      <c r="AE231" s="210"/>
      <c r="AF231" s="210"/>
      <c r="AG231" s="210" t="s">
        <v>172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29">
        <v>34</v>
      </c>
      <c r="B232" s="230" t="s">
        <v>395</v>
      </c>
      <c r="C232" s="239" t="s">
        <v>396</v>
      </c>
      <c r="D232" s="231" t="s">
        <v>231</v>
      </c>
      <c r="E232" s="232">
        <v>3.4882200000000001</v>
      </c>
      <c r="F232" s="233"/>
      <c r="G232" s="234">
        <f>ROUND(E232*F232,2)</f>
        <v>0</v>
      </c>
      <c r="H232" s="233"/>
      <c r="I232" s="234">
        <f>ROUND(E232*H232,2)</f>
        <v>0</v>
      </c>
      <c r="J232" s="233"/>
      <c r="K232" s="234">
        <f>ROUND(E232*J232,2)</f>
        <v>0</v>
      </c>
      <c r="L232" s="234">
        <v>15</v>
      </c>
      <c r="M232" s="234">
        <f>G232*(1+L232/100)</f>
        <v>0</v>
      </c>
      <c r="N232" s="232">
        <v>0</v>
      </c>
      <c r="O232" s="232">
        <f>ROUND(E232*N232,2)</f>
        <v>0</v>
      </c>
      <c r="P232" s="232">
        <v>0</v>
      </c>
      <c r="Q232" s="232">
        <f>ROUND(E232*P232,2)</f>
        <v>0</v>
      </c>
      <c r="R232" s="234" t="s">
        <v>220</v>
      </c>
      <c r="S232" s="234" t="s">
        <v>136</v>
      </c>
      <c r="T232" s="235" t="s">
        <v>136</v>
      </c>
      <c r="U232" s="220">
        <v>0.49</v>
      </c>
      <c r="V232" s="220">
        <f>ROUND(E232*U232,2)</f>
        <v>1.71</v>
      </c>
      <c r="W232" s="220"/>
      <c r="X232" s="220" t="s">
        <v>389</v>
      </c>
      <c r="Y232" s="220" t="s">
        <v>139</v>
      </c>
      <c r="Z232" s="210"/>
      <c r="AA232" s="210"/>
      <c r="AB232" s="210"/>
      <c r="AC232" s="210"/>
      <c r="AD232" s="210"/>
      <c r="AE232" s="210"/>
      <c r="AF232" s="210"/>
      <c r="AG232" s="210" t="s">
        <v>390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17"/>
      <c r="B233" s="218"/>
      <c r="C233" s="240" t="s">
        <v>397</v>
      </c>
      <c r="D233" s="237"/>
      <c r="E233" s="237"/>
      <c r="F233" s="237"/>
      <c r="G233" s="237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10"/>
      <c r="AA233" s="210"/>
      <c r="AB233" s="210"/>
      <c r="AC233" s="210"/>
      <c r="AD233" s="210"/>
      <c r="AE233" s="210"/>
      <c r="AF233" s="210"/>
      <c r="AG233" s="210" t="s">
        <v>142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2" x14ac:dyDescent="0.2">
      <c r="A234" s="217"/>
      <c r="B234" s="218"/>
      <c r="C234" s="251" t="s">
        <v>382</v>
      </c>
      <c r="D234" s="244"/>
      <c r="E234" s="245"/>
      <c r="F234" s="220"/>
      <c r="G234" s="22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10"/>
      <c r="AA234" s="210"/>
      <c r="AB234" s="210"/>
      <c r="AC234" s="210"/>
      <c r="AD234" s="210"/>
      <c r="AE234" s="210"/>
      <c r="AF234" s="210"/>
      <c r="AG234" s="210" t="s">
        <v>172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17"/>
      <c r="B235" s="218"/>
      <c r="C235" s="251" t="s">
        <v>479</v>
      </c>
      <c r="D235" s="244"/>
      <c r="E235" s="245"/>
      <c r="F235" s="220"/>
      <c r="G235" s="220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10"/>
      <c r="AA235" s="210"/>
      <c r="AB235" s="210"/>
      <c r="AC235" s="210"/>
      <c r="AD235" s="210"/>
      <c r="AE235" s="210"/>
      <c r="AF235" s="210"/>
      <c r="AG235" s="210" t="s">
        <v>172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17"/>
      <c r="B236" s="218"/>
      <c r="C236" s="251" t="s">
        <v>480</v>
      </c>
      <c r="D236" s="244"/>
      <c r="E236" s="245">
        <v>3.4882200000000001</v>
      </c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10"/>
      <c r="AA236" s="210"/>
      <c r="AB236" s="210"/>
      <c r="AC236" s="210"/>
      <c r="AD236" s="210"/>
      <c r="AE236" s="210"/>
      <c r="AF236" s="210"/>
      <c r="AG236" s="210" t="s">
        <v>172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1" x14ac:dyDescent="0.2">
      <c r="A237" s="229">
        <v>35</v>
      </c>
      <c r="B237" s="230" t="s">
        <v>398</v>
      </c>
      <c r="C237" s="239" t="s">
        <v>399</v>
      </c>
      <c r="D237" s="231" t="s">
        <v>231</v>
      </c>
      <c r="E237" s="232">
        <v>17.441120000000002</v>
      </c>
      <c r="F237" s="233"/>
      <c r="G237" s="234">
        <f>ROUND(E237*F237,2)</f>
        <v>0</v>
      </c>
      <c r="H237" s="233"/>
      <c r="I237" s="234">
        <f>ROUND(E237*H237,2)</f>
        <v>0</v>
      </c>
      <c r="J237" s="233"/>
      <c r="K237" s="234">
        <f>ROUND(E237*J237,2)</f>
        <v>0</v>
      </c>
      <c r="L237" s="234">
        <v>15</v>
      </c>
      <c r="M237" s="234">
        <f>G237*(1+L237/100)</f>
        <v>0</v>
      </c>
      <c r="N237" s="232">
        <v>0</v>
      </c>
      <c r="O237" s="232">
        <f>ROUND(E237*N237,2)</f>
        <v>0</v>
      </c>
      <c r="P237" s="232">
        <v>0</v>
      </c>
      <c r="Q237" s="232">
        <f>ROUND(E237*P237,2)</f>
        <v>0</v>
      </c>
      <c r="R237" s="234" t="s">
        <v>220</v>
      </c>
      <c r="S237" s="234" t="s">
        <v>136</v>
      </c>
      <c r="T237" s="235" t="s">
        <v>136</v>
      </c>
      <c r="U237" s="220">
        <v>0</v>
      </c>
      <c r="V237" s="220">
        <f>ROUND(E237*U237,2)</f>
        <v>0</v>
      </c>
      <c r="W237" s="220"/>
      <c r="X237" s="220" t="s">
        <v>389</v>
      </c>
      <c r="Y237" s="220" t="s">
        <v>139</v>
      </c>
      <c r="Z237" s="210"/>
      <c r="AA237" s="210"/>
      <c r="AB237" s="210"/>
      <c r="AC237" s="210"/>
      <c r="AD237" s="210"/>
      <c r="AE237" s="210"/>
      <c r="AF237" s="210"/>
      <c r="AG237" s="210" t="s">
        <v>390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2" x14ac:dyDescent="0.2">
      <c r="A238" s="217"/>
      <c r="B238" s="218"/>
      <c r="C238" s="251" t="s">
        <v>382</v>
      </c>
      <c r="D238" s="244"/>
      <c r="E238" s="245"/>
      <c r="F238" s="220"/>
      <c r="G238" s="220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10"/>
      <c r="AA238" s="210"/>
      <c r="AB238" s="210"/>
      <c r="AC238" s="210"/>
      <c r="AD238" s="210"/>
      <c r="AE238" s="210"/>
      <c r="AF238" s="210"/>
      <c r="AG238" s="210" t="s">
        <v>172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17"/>
      <c r="B239" s="218"/>
      <c r="C239" s="251" t="s">
        <v>479</v>
      </c>
      <c r="D239" s="244"/>
      <c r="E239" s="245"/>
      <c r="F239" s="220"/>
      <c r="G239" s="220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10"/>
      <c r="AA239" s="210"/>
      <c r="AB239" s="210"/>
      <c r="AC239" s="210"/>
      <c r="AD239" s="210"/>
      <c r="AE239" s="210"/>
      <c r="AF239" s="210"/>
      <c r="AG239" s="210" t="s">
        <v>172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51" t="s">
        <v>482</v>
      </c>
      <c r="D240" s="244"/>
      <c r="E240" s="245">
        <v>17.441120000000002</v>
      </c>
      <c r="F240" s="220"/>
      <c r="G240" s="220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10"/>
      <c r="AA240" s="210"/>
      <c r="AB240" s="210"/>
      <c r="AC240" s="210"/>
      <c r="AD240" s="210"/>
      <c r="AE240" s="210"/>
      <c r="AF240" s="210"/>
      <c r="AG240" s="210" t="s">
        <v>172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1" x14ac:dyDescent="0.2">
      <c r="A241" s="229">
        <v>36</v>
      </c>
      <c r="B241" s="230" t="s">
        <v>401</v>
      </c>
      <c r="C241" s="239" t="s">
        <v>402</v>
      </c>
      <c r="D241" s="231" t="s">
        <v>231</v>
      </c>
      <c r="E241" s="232">
        <v>3.4882200000000001</v>
      </c>
      <c r="F241" s="233"/>
      <c r="G241" s="234">
        <f>ROUND(E241*F241,2)</f>
        <v>0</v>
      </c>
      <c r="H241" s="233"/>
      <c r="I241" s="234">
        <f>ROUND(E241*H241,2)</f>
        <v>0</v>
      </c>
      <c r="J241" s="233"/>
      <c r="K241" s="234">
        <f>ROUND(E241*J241,2)</f>
        <v>0</v>
      </c>
      <c r="L241" s="234">
        <v>15</v>
      </c>
      <c r="M241" s="234">
        <f>G241*(1+L241/100)</f>
        <v>0</v>
      </c>
      <c r="N241" s="232">
        <v>0</v>
      </c>
      <c r="O241" s="232">
        <f>ROUND(E241*N241,2)</f>
        <v>0</v>
      </c>
      <c r="P241" s="232">
        <v>0</v>
      </c>
      <c r="Q241" s="232">
        <f>ROUND(E241*P241,2)</f>
        <v>0</v>
      </c>
      <c r="R241" s="234" t="s">
        <v>220</v>
      </c>
      <c r="S241" s="234" t="s">
        <v>136</v>
      </c>
      <c r="T241" s="235" t="s">
        <v>136</v>
      </c>
      <c r="U241" s="220">
        <v>0.94199999999999995</v>
      </c>
      <c r="V241" s="220">
        <f>ROUND(E241*U241,2)</f>
        <v>3.29</v>
      </c>
      <c r="W241" s="220"/>
      <c r="X241" s="220" t="s">
        <v>389</v>
      </c>
      <c r="Y241" s="220" t="s">
        <v>139</v>
      </c>
      <c r="Z241" s="210"/>
      <c r="AA241" s="210"/>
      <c r="AB241" s="210"/>
      <c r="AC241" s="210"/>
      <c r="AD241" s="210"/>
      <c r="AE241" s="210"/>
      <c r="AF241" s="210"/>
      <c r="AG241" s="210" t="s">
        <v>390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">
      <c r="A242" s="217"/>
      <c r="B242" s="218"/>
      <c r="C242" s="251" t="s">
        <v>382</v>
      </c>
      <c r="D242" s="244"/>
      <c r="E242" s="245"/>
      <c r="F242" s="220"/>
      <c r="G242" s="220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10"/>
      <c r="AA242" s="210"/>
      <c r="AB242" s="210"/>
      <c r="AC242" s="210"/>
      <c r="AD242" s="210"/>
      <c r="AE242" s="210"/>
      <c r="AF242" s="210"/>
      <c r="AG242" s="210" t="s">
        <v>172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51" t="s">
        <v>479</v>
      </c>
      <c r="D243" s="244"/>
      <c r="E243" s="245"/>
      <c r="F243" s="220"/>
      <c r="G243" s="220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10"/>
      <c r="AA243" s="210"/>
      <c r="AB243" s="210"/>
      <c r="AC243" s="210"/>
      <c r="AD243" s="210"/>
      <c r="AE243" s="210"/>
      <c r="AF243" s="210"/>
      <c r="AG243" s="210" t="s">
        <v>172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2">
      <c r="A244" s="217"/>
      <c r="B244" s="218"/>
      <c r="C244" s="251" t="s">
        <v>480</v>
      </c>
      <c r="D244" s="244"/>
      <c r="E244" s="245">
        <v>3.4882200000000001</v>
      </c>
      <c r="F244" s="220"/>
      <c r="G244" s="220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10"/>
      <c r="AA244" s="210"/>
      <c r="AB244" s="210"/>
      <c r="AC244" s="210"/>
      <c r="AD244" s="210"/>
      <c r="AE244" s="210"/>
      <c r="AF244" s="210"/>
      <c r="AG244" s="210" t="s">
        <v>172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ht="22.5" outlineLevel="1" x14ac:dyDescent="0.2">
      <c r="A245" s="229">
        <v>37</v>
      </c>
      <c r="B245" s="230" t="s">
        <v>403</v>
      </c>
      <c r="C245" s="239" t="s">
        <v>404</v>
      </c>
      <c r="D245" s="231" t="s">
        <v>231</v>
      </c>
      <c r="E245" s="232">
        <v>17.441120000000002</v>
      </c>
      <c r="F245" s="233"/>
      <c r="G245" s="234">
        <f>ROUND(E245*F245,2)</f>
        <v>0</v>
      </c>
      <c r="H245" s="233"/>
      <c r="I245" s="234">
        <f>ROUND(E245*H245,2)</f>
        <v>0</v>
      </c>
      <c r="J245" s="233"/>
      <c r="K245" s="234">
        <f>ROUND(E245*J245,2)</f>
        <v>0</v>
      </c>
      <c r="L245" s="234">
        <v>15</v>
      </c>
      <c r="M245" s="234">
        <f>G245*(1+L245/100)</f>
        <v>0</v>
      </c>
      <c r="N245" s="232">
        <v>0</v>
      </c>
      <c r="O245" s="232">
        <f>ROUND(E245*N245,2)</f>
        <v>0</v>
      </c>
      <c r="P245" s="232">
        <v>0</v>
      </c>
      <c r="Q245" s="232">
        <f>ROUND(E245*P245,2)</f>
        <v>0</v>
      </c>
      <c r="R245" s="234" t="s">
        <v>220</v>
      </c>
      <c r="S245" s="234" t="s">
        <v>136</v>
      </c>
      <c r="T245" s="235" t="s">
        <v>136</v>
      </c>
      <c r="U245" s="220">
        <v>0.105</v>
      </c>
      <c r="V245" s="220">
        <f>ROUND(E245*U245,2)</f>
        <v>1.83</v>
      </c>
      <c r="W245" s="220"/>
      <c r="X245" s="220" t="s">
        <v>389</v>
      </c>
      <c r="Y245" s="220" t="s">
        <v>139</v>
      </c>
      <c r="Z245" s="210"/>
      <c r="AA245" s="210"/>
      <c r="AB245" s="210"/>
      <c r="AC245" s="210"/>
      <c r="AD245" s="210"/>
      <c r="AE245" s="210"/>
      <c r="AF245" s="210"/>
      <c r="AG245" s="210" t="s">
        <v>390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17"/>
      <c r="B246" s="218"/>
      <c r="C246" s="251" t="s">
        <v>382</v>
      </c>
      <c r="D246" s="244"/>
      <c r="E246" s="245"/>
      <c r="F246" s="220"/>
      <c r="G246" s="220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10"/>
      <c r="AA246" s="210"/>
      <c r="AB246" s="210"/>
      <c r="AC246" s="210"/>
      <c r="AD246" s="210"/>
      <c r="AE246" s="210"/>
      <c r="AF246" s="210"/>
      <c r="AG246" s="210" t="s">
        <v>172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17"/>
      <c r="B247" s="218"/>
      <c r="C247" s="251" t="s">
        <v>479</v>
      </c>
      <c r="D247" s="244"/>
      <c r="E247" s="245"/>
      <c r="F247" s="220"/>
      <c r="G247" s="220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10"/>
      <c r="AA247" s="210"/>
      <c r="AB247" s="210"/>
      <c r="AC247" s="210"/>
      <c r="AD247" s="210"/>
      <c r="AE247" s="210"/>
      <c r="AF247" s="210"/>
      <c r="AG247" s="210" t="s">
        <v>172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">
      <c r="A248" s="217"/>
      <c r="B248" s="218"/>
      <c r="C248" s="251" t="s">
        <v>482</v>
      </c>
      <c r="D248" s="244"/>
      <c r="E248" s="245">
        <v>17.441120000000002</v>
      </c>
      <c r="F248" s="220"/>
      <c r="G248" s="220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10"/>
      <c r="AA248" s="210"/>
      <c r="AB248" s="210"/>
      <c r="AC248" s="210"/>
      <c r="AD248" s="210"/>
      <c r="AE248" s="210"/>
      <c r="AF248" s="210"/>
      <c r="AG248" s="210" t="s">
        <v>172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x14ac:dyDescent="0.2">
      <c r="A249" s="3"/>
      <c r="B249" s="4"/>
      <c r="C249" s="241"/>
      <c r="D249" s="6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AE249">
        <v>15</v>
      </c>
      <c r="AF249">
        <v>21</v>
      </c>
      <c r="AG249" t="s">
        <v>117</v>
      </c>
    </row>
    <row r="250" spans="1:60" x14ac:dyDescent="0.2">
      <c r="A250" s="213"/>
      <c r="B250" s="214" t="s">
        <v>29</v>
      </c>
      <c r="C250" s="242"/>
      <c r="D250" s="215"/>
      <c r="E250" s="216"/>
      <c r="F250" s="216"/>
      <c r="G250" s="228">
        <f>G8+G15+G49+G55+G61+G82+G189+G218</f>
        <v>0</v>
      </c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AE250">
        <f>SUMIF(L7:L248,AE249,G7:G248)</f>
        <v>0</v>
      </c>
      <c r="AF250">
        <f>SUMIF(L7:L248,AF249,G7:G248)</f>
        <v>0</v>
      </c>
      <c r="AG250" t="s">
        <v>160</v>
      </c>
    </row>
    <row r="251" spans="1:60" x14ac:dyDescent="0.2">
      <c r="C251" s="243"/>
      <c r="D251" s="10"/>
      <c r="AG251" t="s">
        <v>161</v>
      </c>
    </row>
    <row r="252" spans="1:60" x14ac:dyDescent="0.2">
      <c r="D252" s="10"/>
    </row>
    <row r="253" spans="1:60" x14ac:dyDescent="0.2">
      <c r="D253" s="10"/>
    </row>
    <row r="254" spans="1:60" x14ac:dyDescent="0.2">
      <c r="D254" s="10"/>
    </row>
    <row r="255" spans="1:60" x14ac:dyDescent="0.2">
      <c r="D255" s="10"/>
    </row>
    <row r="256" spans="1:60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WvfC6BVlubVY8wmYd6E2xdpwp+cU9YSZmg0DXoaaQyVIRzD0ULrEEsFA+Y5c8MqcowUuDRtgo3LcoQaqnZaCA==" saltValue="Owdn0M7gn6fn7Vycnzqc4A==" spinCount="100000" sheet="1" formatRows="0"/>
  <mergeCells count="79">
    <mergeCell ref="C233:G233"/>
    <mergeCell ref="C176:G176"/>
    <mergeCell ref="C179:G179"/>
    <mergeCell ref="C180:G180"/>
    <mergeCell ref="C181:G181"/>
    <mergeCell ref="C182:G182"/>
    <mergeCell ref="C185:G185"/>
    <mergeCell ref="C163:G163"/>
    <mergeCell ref="C164:G164"/>
    <mergeCell ref="C165:G165"/>
    <mergeCell ref="C173:G173"/>
    <mergeCell ref="C174:G174"/>
    <mergeCell ref="C175:G175"/>
    <mergeCell ref="C157:G157"/>
    <mergeCell ref="C158:G158"/>
    <mergeCell ref="C159:G159"/>
    <mergeCell ref="C160:G160"/>
    <mergeCell ref="C161:G161"/>
    <mergeCell ref="C162:G162"/>
    <mergeCell ref="C148:G148"/>
    <mergeCell ref="C152:G152"/>
    <mergeCell ref="C153:G153"/>
    <mergeCell ref="C154:G154"/>
    <mergeCell ref="C155:G155"/>
    <mergeCell ref="C156:G156"/>
    <mergeCell ref="C142:G142"/>
    <mergeCell ref="C143:G143"/>
    <mergeCell ref="C144:G144"/>
    <mergeCell ref="C145:G145"/>
    <mergeCell ref="C146:G146"/>
    <mergeCell ref="C147:G147"/>
    <mergeCell ref="C136:G136"/>
    <mergeCell ref="C137:G137"/>
    <mergeCell ref="C138:G138"/>
    <mergeCell ref="C139:G139"/>
    <mergeCell ref="C140:G140"/>
    <mergeCell ref="C141:G141"/>
    <mergeCell ref="C127:G127"/>
    <mergeCell ref="C128:G128"/>
    <mergeCell ref="C129:G129"/>
    <mergeCell ref="C130:G130"/>
    <mergeCell ref="C131:G131"/>
    <mergeCell ref="C135:G135"/>
    <mergeCell ref="C121:G121"/>
    <mergeCell ref="C122:G122"/>
    <mergeCell ref="C123:G123"/>
    <mergeCell ref="C124:G124"/>
    <mergeCell ref="C125:G125"/>
    <mergeCell ref="C126:G126"/>
    <mergeCell ref="C112:G112"/>
    <mergeCell ref="C113:G113"/>
    <mergeCell ref="C114:G114"/>
    <mergeCell ref="C118:G118"/>
    <mergeCell ref="C119:G119"/>
    <mergeCell ref="C120:G120"/>
    <mergeCell ref="C106:G106"/>
    <mergeCell ref="C107:G107"/>
    <mergeCell ref="C108:G108"/>
    <mergeCell ref="C109:G109"/>
    <mergeCell ref="C110:G110"/>
    <mergeCell ref="C111:G111"/>
    <mergeCell ref="C92:G92"/>
    <mergeCell ref="C101:G101"/>
    <mergeCell ref="C102:G102"/>
    <mergeCell ref="C103:G103"/>
    <mergeCell ref="C104:G104"/>
    <mergeCell ref="C105:G105"/>
    <mergeCell ref="C57:G57"/>
    <mergeCell ref="C66:G66"/>
    <mergeCell ref="C67:G67"/>
    <mergeCell ref="C78:G78"/>
    <mergeCell ref="C84:G84"/>
    <mergeCell ref="C88:G88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0000E-198D-4F21-9B8B-0985C0C28E5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162</v>
      </c>
      <c r="B1" s="195"/>
      <c r="C1" s="195"/>
      <c r="D1" s="195"/>
      <c r="E1" s="195"/>
      <c r="F1" s="195"/>
      <c r="G1" s="195"/>
      <c r="AG1" t="s">
        <v>103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104</v>
      </c>
    </row>
    <row r="3" spans="1:60" ht="24.95" customHeight="1" x14ac:dyDescent="0.2">
      <c r="A3" s="196" t="s">
        <v>8</v>
      </c>
      <c r="B3" s="49" t="s">
        <v>62</v>
      </c>
      <c r="C3" s="199" t="s">
        <v>63</v>
      </c>
      <c r="D3" s="197"/>
      <c r="E3" s="197"/>
      <c r="F3" s="197"/>
      <c r="G3" s="198"/>
      <c r="AC3" s="174" t="s">
        <v>104</v>
      </c>
      <c r="AG3" t="s">
        <v>107</v>
      </c>
    </row>
    <row r="4" spans="1:60" ht="24.95" customHeight="1" x14ac:dyDescent="0.2">
      <c r="A4" s="200" t="s">
        <v>9</v>
      </c>
      <c r="B4" s="201" t="s">
        <v>54</v>
      </c>
      <c r="C4" s="202" t="s">
        <v>59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29</v>
      </c>
      <c r="H6" s="209" t="s">
        <v>30</v>
      </c>
      <c r="I6" s="209" t="s">
        <v>115</v>
      </c>
      <c r="J6" s="209" t="s">
        <v>31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131</v>
      </c>
      <c r="B8" s="223" t="s">
        <v>81</v>
      </c>
      <c r="C8" s="238" t="s">
        <v>82</v>
      </c>
      <c r="D8" s="224"/>
      <c r="E8" s="225"/>
      <c r="F8" s="226"/>
      <c r="G8" s="226">
        <f>SUMIF(AG9:AG13,"&lt;&gt;NOR",G9:G13)</f>
        <v>0</v>
      </c>
      <c r="H8" s="226"/>
      <c r="I8" s="226">
        <f>SUM(I9:I13)</f>
        <v>0</v>
      </c>
      <c r="J8" s="226"/>
      <c r="K8" s="226">
        <f>SUM(K9:K13)</f>
        <v>0</v>
      </c>
      <c r="L8" s="226"/>
      <c r="M8" s="226">
        <f>SUM(M9:M13)</f>
        <v>0</v>
      </c>
      <c r="N8" s="225"/>
      <c r="O8" s="225">
        <f>SUM(O9:O13)</f>
        <v>1.48</v>
      </c>
      <c r="P8" s="225"/>
      <c r="Q8" s="225">
        <f>SUM(Q9:Q13)</f>
        <v>0</v>
      </c>
      <c r="R8" s="226"/>
      <c r="S8" s="226"/>
      <c r="T8" s="227"/>
      <c r="U8" s="221"/>
      <c r="V8" s="221">
        <f>SUM(V9:V13)</f>
        <v>91.67</v>
      </c>
      <c r="W8" s="221"/>
      <c r="X8" s="221"/>
      <c r="Y8" s="221"/>
      <c r="AG8" t="s">
        <v>132</v>
      </c>
    </row>
    <row r="9" spans="1:60" ht="22.5" outlineLevel="1" x14ac:dyDescent="0.2">
      <c r="A9" s="229">
        <v>1</v>
      </c>
      <c r="B9" s="230" t="s">
        <v>163</v>
      </c>
      <c r="C9" s="239" t="s">
        <v>164</v>
      </c>
      <c r="D9" s="231" t="s">
        <v>165</v>
      </c>
      <c r="E9" s="232">
        <v>89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15</v>
      </c>
      <c r="M9" s="234">
        <f>G9*(1+L9/100)</f>
        <v>0</v>
      </c>
      <c r="N9" s="232">
        <v>1.668E-2</v>
      </c>
      <c r="O9" s="232">
        <f>ROUND(E9*N9,2)</f>
        <v>1.48</v>
      </c>
      <c r="P9" s="232">
        <v>0</v>
      </c>
      <c r="Q9" s="232">
        <f>ROUND(E9*P9,2)</f>
        <v>0</v>
      </c>
      <c r="R9" s="234" t="s">
        <v>166</v>
      </c>
      <c r="S9" s="234" t="s">
        <v>136</v>
      </c>
      <c r="T9" s="235" t="s">
        <v>136</v>
      </c>
      <c r="U9" s="220">
        <v>1.03</v>
      </c>
      <c r="V9" s="220">
        <f>ROUND(E9*U9,2)</f>
        <v>91.67</v>
      </c>
      <c r="W9" s="220"/>
      <c r="X9" s="220" t="s">
        <v>167</v>
      </c>
      <c r="Y9" s="220" t="s">
        <v>139</v>
      </c>
      <c r="Z9" s="210"/>
      <c r="AA9" s="210"/>
      <c r="AB9" s="210"/>
      <c r="AC9" s="210"/>
      <c r="AD9" s="210"/>
      <c r="AE9" s="210"/>
      <c r="AF9" s="210"/>
      <c r="AG9" s="210" t="s">
        <v>168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0" t="s">
        <v>169</v>
      </c>
      <c r="D10" s="237"/>
      <c r="E10" s="237"/>
      <c r="F10" s="237"/>
      <c r="G10" s="237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3" x14ac:dyDescent="0.2">
      <c r="A11" s="217"/>
      <c r="B11" s="218"/>
      <c r="C11" s="250" t="s">
        <v>170</v>
      </c>
      <c r="D11" s="248"/>
      <c r="E11" s="248"/>
      <c r="F11" s="248"/>
      <c r="G11" s="248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142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36" t="str">
        <f>C11</f>
        <v>Položka obsahuje přetmelení spár, osazení rohových lišt, včetně jejich přetmelení a vložení siťoviny a následné přestěrkování plochy ostění.</v>
      </c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1" t="s">
        <v>171</v>
      </c>
      <c r="D12" s="244"/>
      <c r="E12" s="245"/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172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1" t="s">
        <v>483</v>
      </c>
      <c r="D13" s="244"/>
      <c r="E13" s="245">
        <v>89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2" t="s">
        <v>131</v>
      </c>
      <c r="B14" s="223" t="s">
        <v>83</v>
      </c>
      <c r="C14" s="238" t="s">
        <v>84</v>
      </c>
      <c r="D14" s="224"/>
      <c r="E14" s="225"/>
      <c r="F14" s="226"/>
      <c r="G14" s="226">
        <f>SUMIF(AG15:AG57,"&lt;&gt;NOR",G15:G57)</f>
        <v>0</v>
      </c>
      <c r="H14" s="226"/>
      <c r="I14" s="226">
        <f>SUM(I15:I57)</f>
        <v>0</v>
      </c>
      <c r="J14" s="226"/>
      <c r="K14" s="226">
        <f>SUM(K15:K57)</f>
        <v>0</v>
      </c>
      <c r="L14" s="226"/>
      <c r="M14" s="226">
        <f>SUM(M15:M57)</f>
        <v>0</v>
      </c>
      <c r="N14" s="225"/>
      <c r="O14" s="225">
        <f>SUM(O15:O57)</f>
        <v>0.03</v>
      </c>
      <c r="P14" s="225"/>
      <c r="Q14" s="225">
        <f>SUM(Q15:Q57)</f>
        <v>0</v>
      </c>
      <c r="R14" s="226"/>
      <c r="S14" s="226"/>
      <c r="T14" s="227"/>
      <c r="U14" s="221"/>
      <c r="V14" s="221">
        <f>SUM(V15:V57)</f>
        <v>210.78</v>
      </c>
      <c r="W14" s="221"/>
      <c r="X14" s="221"/>
      <c r="Y14" s="221"/>
      <c r="AG14" t="s">
        <v>132</v>
      </c>
    </row>
    <row r="15" spans="1:60" ht="56.25" outlineLevel="1" x14ac:dyDescent="0.2">
      <c r="A15" s="229">
        <v>2</v>
      </c>
      <c r="B15" s="230" t="s">
        <v>180</v>
      </c>
      <c r="C15" s="239" t="s">
        <v>181</v>
      </c>
      <c r="D15" s="231" t="s">
        <v>182</v>
      </c>
      <c r="E15" s="232">
        <v>643.26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15</v>
      </c>
      <c r="M15" s="234">
        <f>G15*(1+L15/100)</f>
        <v>0</v>
      </c>
      <c r="N15" s="232">
        <v>4.0000000000000003E-5</v>
      </c>
      <c r="O15" s="232">
        <f>ROUND(E15*N15,2)</f>
        <v>0.03</v>
      </c>
      <c r="P15" s="232">
        <v>0</v>
      </c>
      <c r="Q15" s="232">
        <f>ROUND(E15*P15,2)</f>
        <v>0</v>
      </c>
      <c r="R15" s="234" t="s">
        <v>166</v>
      </c>
      <c r="S15" s="234" t="s">
        <v>136</v>
      </c>
      <c r="T15" s="235" t="s">
        <v>136</v>
      </c>
      <c r="U15" s="220">
        <v>0.308</v>
      </c>
      <c r="V15" s="220">
        <f>ROUND(E15*U15,2)</f>
        <v>198.12</v>
      </c>
      <c r="W15" s="220"/>
      <c r="X15" s="220" t="s">
        <v>167</v>
      </c>
      <c r="Y15" s="220" t="s">
        <v>139</v>
      </c>
      <c r="Z15" s="210"/>
      <c r="AA15" s="210"/>
      <c r="AB15" s="210"/>
      <c r="AC15" s="210"/>
      <c r="AD15" s="210"/>
      <c r="AE15" s="210"/>
      <c r="AF15" s="210"/>
      <c r="AG15" s="210" t="s">
        <v>168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1" t="s">
        <v>183</v>
      </c>
      <c r="D16" s="244"/>
      <c r="E16" s="245"/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172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51" t="s">
        <v>484</v>
      </c>
      <c r="D17" s="244"/>
      <c r="E17" s="245">
        <v>25.4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51" t="s">
        <v>485</v>
      </c>
      <c r="D18" s="244"/>
      <c r="E18" s="245">
        <v>94.84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172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51" t="s">
        <v>486</v>
      </c>
      <c r="D19" s="244"/>
      <c r="E19" s="245">
        <v>43.53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172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51" t="s">
        <v>487</v>
      </c>
      <c r="D20" s="244"/>
      <c r="E20" s="245">
        <v>150.80000000000001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172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51" t="s">
        <v>488</v>
      </c>
      <c r="D21" s="244"/>
      <c r="E21" s="245">
        <v>57.69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172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51" t="s">
        <v>489</v>
      </c>
      <c r="D22" s="244"/>
      <c r="E22" s="245">
        <v>25.08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17"/>
      <c r="B23" s="218"/>
      <c r="C23" s="251" t="s">
        <v>490</v>
      </c>
      <c r="D23" s="244"/>
      <c r="E23" s="245">
        <v>179.62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51" t="s">
        <v>491</v>
      </c>
      <c r="D24" s="244"/>
      <c r="E24" s="245">
        <v>66.3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29">
        <v>3</v>
      </c>
      <c r="B25" s="230" t="s">
        <v>193</v>
      </c>
      <c r="C25" s="239" t="s">
        <v>194</v>
      </c>
      <c r="D25" s="231" t="s">
        <v>182</v>
      </c>
      <c r="E25" s="232">
        <v>844.21</v>
      </c>
      <c r="F25" s="233"/>
      <c r="G25" s="234">
        <f>ROUND(E25*F25,2)</f>
        <v>0</v>
      </c>
      <c r="H25" s="233"/>
      <c r="I25" s="234">
        <f>ROUND(E25*H25,2)</f>
        <v>0</v>
      </c>
      <c r="J25" s="233"/>
      <c r="K25" s="234">
        <f>ROUND(E25*J25,2)</f>
        <v>0</v>
      </c>
      <c r="L25" s="234">
        <v>15</v>
      </c>
      <c r="M25" s="234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4" t="s">
        <v>195</v>
      </c>
      <c r="S25" s="234" t="s">
        <v>136</v>
      </c>
      <c r="T25" s="235" t="s">
        <v>136</v>
      </c>
      <c r="U25" s="220">
        <v>1.4999999999999999E-2</v>
      </c>
      <c r="V25" s="220">
        <f>ROUND(E25*U25,2)</f>
        <v>12.66</v>
      </c>
      <c r="W25" s="220"/>
      <c r="X25" s="220" t="s">
        <v>167</v>
      </c>
      <c r="Y25" s="220" t="s">
        <v>139</v>
      </c>
      <c r="Z25" s="210"/>
      <c r="AA25" s="210"/>
      <c r="AB25" s="210"/>
      <c r="AC25" s="210"/>
      <c r="AD25" s="210"/>
      <c r="AE25" s="210"/>
      <c r="AF25" s="210"/>
      <c r="AG25" s="210" t="s">
        <v>168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1" t="s">
        <v>196</v>
      </c>
      <c r="D26" s="244"/>
      <c r="E26" s="245"/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172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51" t="s">
        <v>492</v>
      </c>
      <c r="D27" s="244"/>
      <c r="E27" s="245">
        <v>7.52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51" t="s">
        <v>493</v>
      </c>
      <c r="D28" s="244"/>
      <c r="E28" s="245">
        <v>3.8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1" t="s">
        <v>494</v>
      </c>
      <c r="D29" s="244"/>
      <c r="E29" s="245">
        <v>7.52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172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1" t="s">
        <v>495</v>
      </c>
      <c r="D30" s="244"/>
      <c r="E30" s="245">
        <v>10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17"/>
      <c r="B31" s="218"/>
      <c r="C31" s="251" t="s">
        <v>496</v>
      </c>
      <c r="D31" s="244"/>
      <c r="E31" s="245">
        <v>21.37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172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1" t="s">
        <v>493</v>
      </c>
      <c r="D32" s="244"/>
      <c r="E32" s="245">
        <v>3.8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1" t="s">
        <v>497</v>
      </c>
      <c r="D33" s="244"/>
      <c r="E33" s="245">
        <v>22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172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1" t="s">
        <v>498</v>
      </c>
      <c r="D34" s="244"/>
      <c r="E34" s="245">
        <v>7.52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51" t="s">
        <v>499</v>
      </c>
      <c r="D35" s="244"/>
      <c r="E35" s="245">
        <v>10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172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1" t="s">
        <v>500</v>
      </c>
      <c r="D36" s="244"/>
      <c r="E36" s="245">
        <v>7.52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1" t="s">
        <v>501</v>
      </c>
      <c r="D37" s="244"/>
      <c r="E37" s="245">
        <v>3.8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172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51" t="s">
        <v>502</v>
      </c>
      <c r="D38" s="244"/>
      <c r="E38" s="245">
        <v>22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172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1" t="s">
        <v>503</v>
      </c>
      <c r="D39" s="244"/>
      <c r="E39" s="245"/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172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51" t="s">
        <v>495</v>
      </c>
      <c r="D40" s="244"/>
      <c r="E40" s="245">
        <v>10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172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51" t="s">
        <v>496</v>
      </c>
      <c r="D41" s="244"/>
      <c r="E41" s="245">
        <v>21.37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172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17"/>
      <c r="B42" s="218"/>
      <c r="C42" s="251" t="s">
        <v>493</v>
      </c>
      <c r="D42" s="244"/>
      <c r="E42" s="245">
        <v>3.8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172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51" t="s">
        <v>497</v>
      </c>
      <c r="D43" s="244"/>
      <c r="E43" s="245">
        <v>22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172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51" t="s">
        <v>504</v>
      </c>
      <c r="D44" s="244"/>
      <c r="E44" s="245">
        <v>7.52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172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51" t="s">
        <v>495</v>
      </c>
      <c r="D45" s="244"/>
      <c r="E45" s="245">
        <v>10</v>
      </c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172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51" t="s">
        <v>496</v>
      </c>
      <c r="D46" s="244"/>
      <c r="E46" s="245">
        <v>21.37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172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51" t="s">
        <v>493</v>
      </c>
      <c r="D47" s="244"/>
      <c r="E47" s="245">
        <v>3.8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172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1" t="s">
        <v>505</v>
      </c>
      <c r="D48" s="244"/>
      <c r="E48" s="245"/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172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51" t="s">
        <v>499</v>
      </c>
      <c r="D49" s="244"/>
      <c r="E49" s="245">
        <v>10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172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51" t="s">
        <v>210</v>
      </c>
      <c r="D50" s="244"/>
      <c r="E50" s="245"/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172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51" t="s">
        <v>506</v>
      </c>
      <c r="D51" s="244"/>
      <c r="E51" s="245">
        <v>96.25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172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51" t="s">
        <v>507</v>
      </c>
      <c r="D52" s="244"/>
      <c r="E52" s="245">
        <v>96.25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172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51" t="s">
        <v>508</v>
      </c>
      <c r="D53" s="244"/>
      <c r="E53" s="245">
        <v>96.25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172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51" t="s">
        <v>509</v>
      </c>
      <c r="D54" s="244"/>
      <c r="E54" s="245">
        <v>96.25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172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17"/>
      <c r="B55" s="218"/>
      <c r="C55" s="251" t="s">
        <v>510</v>
      </c>
      <c r="D55" s="244"/>
      <c r="E55" s="245">
        <v>96.25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172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51" t="s">
        <v>511</v>
      </c>
      <c r="D56" s="244"/>
      <c r="E56" s="245">
        <v>96.25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172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51" t="s">
        <v>217</v>
      </c>
      <c r="D57" s="244"/>
      <c r="E57" s="245">
        <v>30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172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">
      <c r="A58" s="222" t="s">
        <v>131</v>
      </c>
      <c r="B58" s="223" t="s">
        <v>85</v>
      </c>
      <c r="C58" s="238" t="s">
        <v>86</v>
      </c>
      <c r="D58" s="224"/>
      <c r="E58" s="225"/>
      <c r="F58" s="226"/>
      <c r="G58" s="226">
        <f>SUMIF(AG59:AG62,"&lt;&gt;NOR",G59:G62)</f>
        <v>0</v>
      </c>
      <c r="H58" s="226"/>
      <c r="I58" s="226">
        <f>SUM(I59:I62)</f>
        <v>0</v>
      </c>
      <c r="J58" s="226"/>
      <c r="K58" s="226">
        <f>SUM(K59:K62)</f>
        <v>0</v>
      </c>
      <c r="L58" s="226"/>
      <c r="M58" s="226">
        <f>SUM(M59:M62)</f>
        <v>0</v>
      </c>
      <c r="N58" s="225"/>
      <c r="O58" s="225">
        <f>SUM(O59:O62)</f>
        <v>0</v>
      </c>
      <c r="P58" s="225"/>
      <c r="Q58" s="225">
        <f>SUM(Q59:Q62)</f>
        <v>1.0900000000000001</v>
      </c>
      <c r="R58" s="226"/>
      <c r="S58" s="226"/>
      <c r="T58" s="227"/>
      <c r="U58" s="221"/>
      <c r="V58" s="221">
        <f>SUM(V59:V62)</f>
        <v>11.85</v>
      </c>
      <c r="W58" s="221"/>
      <c r="X58" s="221"/>
      <c r="Y58" s="221"/>
      <c r="AG58" t="s">
        <v>132</v>
      </c>
    </row>
    <row r="59" spans="1:60" outlineLevel="1" x14ac:dyDescent="0.2">
      <c r="A59" s="229">
        <v>4</v>
      </c>
      <c r="B59" s="230" t="s">
        <v>223</v>
      </c>
      <c r="C59" s="239" t="s">
        <v>224</v>
      </c>
      <c r="D59" s="231" t="s">
        <v>182</v>
      </c>
      <c r="E59" s="232">
        <v>91.135999999999996</v>
      </c>
      <c r="F59" s="233"/>
      <c r="G59" s="234">
        <f>ROUND(E59*F59,2)</f>
        <v>0</v>
      </c>
      <c r="H59" s="233"/>
      <c r="I59" s="234">
        <f>ROUND(E59*H59,2)</f>
        <v>0</v>
      </c>
      <c r="J59" s="233"/>
      <c r="K59" s="234">
        <f>ROUND(E59*J59,2)</f>
        <v>0</v>
      </c>
      <c r="L59" s="234">
        <v>15</v>
      </c>
      <c r="M59" s="234">
        <f>G59*(1+L59/100)</f>
        <v>0</v>
      </c>
      <c r="N59" s="232">
        <v>0</v>
      </c>
      <c r="O59" s="232">
        <f>ROUND(E59*N59,2)</f>
        <v>0</v>
      </c>
      <c r="P59" s="232">
        <v>1.2E-2</v>
      </c>
      <c r="Q59" s="232">
        <f>ROUND(E59*P59,2)</f>
        <v>1.0900000000000001</v>
      </c>
      <c r="R59" s="234" t="s">
        <v>225</v>
      </c>
      <c r="S59" s="234" t="s">
        <v>136</v>
      </c>
      <c r="T59" s="235" t="s">
        <v>136</v>
      </c>
      <c r="U59" s="220">
        <v>0.13</v>
      </c>
      <c r="V59" s="220">
        <f>ROUND(E59*U59,2)</f>
        <v>11.85</v>
      </c>
      <c r="W59" s="220"/>
      <c r="X59" s="220" t="s">
        <v>167</v>
      </c>
      <c r="Y59" s="220" t="s">
        <v>139</v>
      </c>
      <c r="Z59" s="210"/>
      <c r="AA59" s="210"/>
      <c r="AB59" s="210"/>
      <c r="AC59" s="210"/>
      <c r="AD59" s="210"/>
      <c r="AE59" s="210"/>
      <c r="AF59" s="210"/>
      <c r="AG59" s="210" t="s">
        <v>168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51" t="s">
        <v>226</v>
      </c>
      <c r="D60" s="244"/>
      <c r="E60" s="245"/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172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51" t="s">
        <v>512</v>
      </c>
      <c r="D61" s="244"/>
      <c r="E61" s="245">
        <v>55.536000000000001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172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51" t="s">
        <v>513</v>
      </c>
      <c r="D62" s="244"/>
      <c r="E62" s="245">
        <v>35.6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172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22" t="s">
        <v>131</v>
      </c>
      <c r="B63" s="223" t="s">
        <v>87</v>
      </c>
      <c r="C63" s="238" t="s">
        <v>88</v>
      </c>
      <c r="D63" s="224"/>
      <c r="E63" s="225"/>
      <c r="F63" s="226"/>
      <c r="G63" s="226">
        <f>SUMIF(AG64:AG68,"&lt;&gt;NOR",G64:G68)</f>
        <v>0</v>
      </c>
      <c r="H63" s="226"/>
      <c r="I63" s="226">
        <f>SUM(I64:I68)</f>
        <v>0</v>
      </c>
      <c r="J63" s="226"/>
      <c r="K63" s="226">
        <f>SUM(K64:K68)</f>
        <v>0</v>
      </c>
      <c r="L63" s="226"/>
      <c r="M63" s="226">
        <f>SUM(M64:M68)</f>
        <v>0</v>
      </c>
      <c r="N63" s="225"/>
      <c r="O63" s="225">
        <f>SUM(O64:O68)</f>
        <v>0</v>
      </c>
      <c r="P63" s="225"/>
      <c r="Q63" s="225">
        <f>SUM(Q64:Q68)</f>
        <v>0</v>
      </c>
      <c r="R63" s="226"/>
      <c r="S63" s="226"/>
      <c r="T63" s="227"/>
      <c r="U63" s="221"/>
      <c r="V63" s="221">
        <f>SUM(V64:V68)</f>
        <v>3.89</v>
      </c>
      <c r="W63" s="221"/>
      <c r="X63" s="221"/>
      <c r="Y63" s="221"/>
      <c r="AG63" t="s">
        <v>132</v>
      </c>
    </row>
    <row r="64" spans="1:60" ht="22.5" outlineLevel="1" x14ac:dyDescent="0.2">
      <c r="A64" s="229">
        <v>5</v>
      </c>
      <c r="B64" s="230" t="s">
        <v>229</v>
      </c>
      <c r="C64" s="239" t="s">
        <v>230</v>
      </c>
      <c r="D64" s="231" t="s">
        <v>231</v>
      </c>
      <c r="E64" s="232">
        <v>1.5102500000000001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15</v>
      </c>
      <c r="M64" s="234">
        <f>G64*(1+L64/100)</f>
        <v>0</v>
      </c>
      <c r="N64" s="232">
        <v>0</v>
      </c>
      <c r="O64" s="232">
        <f>ROUND(E64*N64,2)</f>
        <v>0</v>
      </c>
      <c r="P64" s="232">
        <v>0</v>
      </c>
      <c r="Q64" s="232">
        <f>ROUND(E64*P64,2)</f>
        <v>0</v>
      </c>
      <c r="R64" s="234" t="s">
        <v>195</v>
      </c>
      <c r="S64" s="234" t="s">
        <v>136</v>
      </c>
      <c r="T64" s="235" t="s">
        <v>136</v>
      </c>
      <c r="U64" s="220">
        <v>2.577</v>
      </c>
      <c r="V64" s="220">
        <f>ROUND(E64*U64,2)</f>
        <v>3.89</v>
      </c>
      <c r="W64" s="220"/>
      <c r="X64" s="220" t="s">
        <v>232</v>
      </c>
      <c r="Y64" s="220" t="s">
        <v>139</v>
      </c>
      <c r="Z64" s="210"/>
      <c r="AA64" s="210"/>
      <c r="AB64" s="210"/>
      <c r="AC64" s="210"/>
      <c r="AD64" s="210"/>
      <c r="AE64" s="210"/>
      <c r="AF64" s="210"/>
      <c r="AG64" s="210" t="s">
        <v>233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52" t="s">
        <v>234</v>
      </c>
      <c r="D65" s="249"/>
      <c r="E65" s="249"/>
      <c r="F65" s="249"/>
      <c r="G65" s="249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235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1" t="s">
        <v>236</v>
      </c>
      <c r="D66" s="244"/>
      <c r="E66" s="245"/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172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51" t="s">
        <v>439</v>
      </c>
      <c r="D67" s="244"/>
      <c r="E67" s="245"/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172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51" t="s">
        <v>514</v>
      </c>
      <c r="D68" s="244"/>
      <c r="E68" s="245">
        <v>1.5102500000000001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172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222" t="s">
        <v>131</v>
      </c>
      <c r="B69" s="223" t="s">
        <v>89</v>
      </c>
      <c r="C69" s="238" t="s">
        <v>90</v>
      </c>
      <c r="D69" s="224"/>
      <c r="E69" s="225"/>
      <c r="F69" s="226"/>
      <c r="G69" s="226">
        <f>SUMIF(AG70:AG85,"&lt;&gt;NOR",G70:G85)</f>
        <v>0</v>
      </c>
      <c r="H69" s="226"/>
      <c r="I69" s="226">
        <f>SUM(I70:I85)</f>
        <v>0</v>
      </c>
      <c r="J69" s="226"/>
      <c r="K69" s="226">
        <f>SUM(K70:K85)</f>
        <v>0</v>
      </c>
      <c r="L69" s="226"/>
      <c r="M69" s="226">
        <f>SUM(M70:M85)</f>
        <v>0</v>
      </c>
      <c r="N69" s="225"/>
      <c r="O69" s="225">
        <f>SUM(O70:O85)</f>
        <v>0.15</v>
      </c>
      <c r="P69" s="225"/>
      <c r="Q69" s="225">
        <f>SUM(Q70:Q85)</f>
        <v>0</v>
      </c>
      <c r="R69" s="226"/>
      <c r="S69" s="226"/>
      <c r="T69" s="227"/>
      <c r="U69" s="221"/>
      <c r="V69" s="221">
        <f>SUM(V70:V85)</f>
        <v>34.519999999999996</v>
      </c>
      <c r="W69" s="221"/>
      <c r="X69" s="221"/>
      <c r="Y69" s="221"/>
      <c r="AG69" t="s">
        <v>132</v>
      </c>
    </row>
    <row r="70" spans="1:60" ht="22.5" outlineLevel="1" x14ac:dyDescent="0.2">
      <c r="A70" s="229">
        <v>6</v>
      </c>
      <c r="B70" s="230" t="s">
        <v>243</v>
      </c>
      <c r="C70" s="239" t="s">
        <v>244</v>
      </c>
      <c r="D70" s="231" t="s">
        <v>182</v>
      </c>
      <c r="E70" s="232">
        <v>170.88</v>
      </c>
      <c r="F70" s="233"/>
      <c r="G70" s="234">
        <f>ROUND(E70*F70,2)</f>
        <v>0</v>
      </c>
      <c r="H70" s="233"/>
      <c r="I70" s="234">
        <f>ROUND(E70*H70,2)</f>
        <v>0</v>
      </c>
      <c r="J70" s="233"/>
      <c r="K70" s="234">
        <f>ROUND(E70*J70,2)</f>
        <v>0</v>
      </c>
      <c r="L70" s="234">
        <v>15</v>
      </c>
      <c r="M70" s="234">
        <f>G70*(1+L70/100)</f>
        <v>0</v>
      </c>
      <c r="N70" s="232">
        <v>2.0000000000000002E-5</v>
      </c>
      <c r="O70" s="232">
        <f>ROUND(E70*N70,2)</f>
        <v>0</v>
      </c>
      <c r="P70" s="232">
        <v>0</v>
      </c>
      <c r="Q70" s="232">
        <f>ROUND(E70*P70,2)</f>
        <v>0</v>
      </c>
      <c r="R70" s="234" t="s">
        <v>241</v>
      </c>
      <c r="S70" s="234" t="s">
        <v>136</v>
      </c>
      <c r="T70" s="235" t="s">
        <v>136</v>
      </c>
      <c r="U70" s="220">
        <v>0.16</v>
      </c>
      <c r="V70" s="220">
        <f>ROUND(E70*U70,2)</f>
        <v>27.34</v>
      </c>
      <c r="W70" s="220"/>
      <c r="X70" s="220" t="s">
        <v>167</v>
      </c>
      <c r="Y70" s="220" t="s">
        <v>139</v>
      </c>
      <c r="Z70" s="210"/>
      <c r="AA70" s="210"/>
      <c r="AB70" s="210"/>
      <c r="AC70" s="210"/>
      <c r="AD70" s="210"/>
      <c r="AE70" s="210"/>
      <c r="AF70" s="210"/>
      <c r="AG70" s="210" t="s">
        <v>168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1" t="s">
        <v>515</v>
      </c>
      <c r="D71" s="244"/>
      <c r="E71" s="245">
        <v>170.88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172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29">
        <v>7</v>
      </c>
      <c r="B72" s="230" t="s">
        <v>247</v>
      </c>
      <c r="C72" s="239" t="s">
        <v>248</v>
      </c>
      <c r="D72" s="231" t="s">
        <v>182</v>
      </c>
      <c r="E72" s="232">
        <v>42.72</v>
      </c>
      <c r="F72" s="233"/>
      <c r="G72" s="234">
        <f>ROUND(E72*F72,2)</f>
        <v>0</v>
      </c>
      <c r="H72" s="233"/>
      <c r="I72" s="234">
        <f>ROUND(E72*H72,2)</f>
        <v>0</v>
      </c>
      <c r="J72" s="233"/>
      <c r="K72" s="234">
        <f>ROUND(E72*J72,2)</f>
        <v>0</v>
      </c>
      <c r="L72" s="234">
        <v>15</v>
      </c>
      <c r="M72" s="234">
        <f>G72*(1+L72/100)</f>
        <v>0</v>
      </c>
      <c r="N72" s="232">
        <v>2.3000000000000001E-4</v>
      </c>
      <c r="O72" s="232">
        <f>ROUND(E72*N72,2)</f>
        <v>0.01</v>
      </c>
      <c r="P72" s="232">
        <v>0</v>
      </c>
      <c r="Q72" s="232">
        <f>ROUND(E72*P72,2)</f>
        <v>0</v>
      </c>
      <c r="R72" s="234" t="s">
        <v>241</v>
      </c>
      <c r="S72" s="234" t="s">
        <v>136</v>
      </c>
      <c r="T72" s="235" t="s">
        <v>136</v>
      </c>
      <c r="U72" s="220">
        <v>0.161</v>
      </c>
      <c r="V72" s="220">
        <f>ROUND(E72*U72,2)</f>
        <v>6.88</v>
      </c>
      <c r="W72" s="220"/>
      <c r="X72" s="220" t="s">
        <v>167</v>
      </c>
      <c r="Y72" s="220" t="s">
        <v>139</v>
      </c>
      <c r="Z72" s="210"/>
      <c r="AA72" s="210"/>
      <c r="AB72" s="210"/>
      <c r="AC72" s="210"/>
      <c r="AD72" s="210"/>
      <c r="AE72" s="210"/>
      <c r="AF72" s="210"/>
      <c r="AG72" s="210" t="s">
        <v>168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40" t="s">
        <v>405</v>
      </c>
      <c r="D73" s="237"/>
      <c r="E73" s="237"/>
      <c r="F73" s="237"/>
      <c r="G73" s="237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142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17"/>
      <c r="B74" s="218"/>
      <c r="C74" s="250" t="s">
        <v>249</v>
      </c>
      <c r="D74" s="248"/>
      <c r="E74" s="248"/>
      <c r="F74" s="248"/>
      <c r="G74" s="248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142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1" t="s">
        <v>516</v>
      </c>
      <c r="D75" s="244"/>
      <c r="E75" s="245">
        <v>42.72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172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1" x14ac:dyDescent="0.2">
      <c r="A76" s="229">
        <v>8</v>
      </c>
      <c r="B76" s="230" t="s">
        <v>252</v>
      </c>
      <c r="C76" s="239" t="s">
        <v>253</v>
      </c>
      <c r="D76" s="231" t="s">
        <v>165</v>
      </c>
      <c r="E76" s="232">
        <v>89</v>
      </c>
      <c r="F76" s="233"/>
      <c r="G76" s="234">
        <f>ROUND(E76*F76,2)</f>
        <v>0</v>
      </c>
      <c r="H76" s="233"/>
      <c r="I76" s="234">
        <f>ROUND(E76*H76,2)</f>
        <v>0</v>
      </c>
      <c r="J76" s="233"/>
      <c r="K76" s="234">
        <f>ROUND(E76*J76,2)</f>
        <v>0</v>
      </c>
      <c r="L76" s="234">
        <v>15</v>
      </c>
      <c r="M76" s="234">
        <f>G76*(1+L76/100)</f>
        <v>0</v>
      </c>
      <c r="N76" s="232">
        <v>9.8999999999999999E-4</v>
      </c>
      <c r="O76" s="232">
        <f>ROUND(E76*N76,2)</f>
        <v>0.09</v>
      </c>
      <c r="P76" s="232">
        <v>0</v>
      </c>
      <c r="Q76" s="232">
        <f>ROUND(E76*P76,2)</f>
        <v>0</v>
      </c>
      <c r="R76" s="234" t="s">
        <v>254</v>
      </c>
      <c r="S76" s="234" t="s">
        <v>136</v>
      </c>
      <c r="T76" s="235" t="s">
        <v>136</v>
      </c>
      <c r="U76" s="220">
        <v>0</v>
      </c>
      <c r="V76" s="220">
        <f>ROUND(E76*U76,2)</f>
        <v>0</v>
      </c>
      <c r="W76" s="220"/>
      <c r="X76" s="220" t="s">
        <v>255</v>
      </c>
      <c r="Y76" s="220" t="s">
        <v>139</v>
      </c>
      <c r="Z76" s="210"/>
      <c r="AA76" s="210"/>
      <c r="AB76" s="210"/>
      <c r="AC76" s="210"/>
      <c r="AD76" s="210"/>
      <c r="AE76" s="210"/>
      <c r="AF76" s="210"/>
      <c r="AG76" s="210" t="s">
        <v>256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17"/>
      <c r="B77" s="218"/>
      <c r="C77" s="251" t="s">
        <v>517</v>
      </c>
      <c r="D77" s="244"/>
      <c r="E77" s="245">
        <v>89</v>
      </c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172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29">
        <v>9</v>
      </c>
      <c r="B78" s="230" t="s">
        <v>261</v>
      </c>
      <c r="C78" s="239" t="s">
        <v>262</v>
      </c>
      <c r="D78" s="231" t="s">
        <v>182</v>
      </c>
      <c r="E78" s="232">
        <v>44.001600000000003</v>
      </c>
      <c r="F78" s="233"/>
      <c r="G78" s="234">
        <f>ROUND(E78*F78,2)</f>
        <v>0</v>
      </c>
      <c r="H78" s="233"/>
      <c r="I78" s="234">
        <f>ROUND(E78*H78,2)</f>
        <v>0</v>
      </c>
      <c r="J78" s="233"/>
      <c r="K78" s="234">
        <f>ROUND(E78*J78,2)</f>
        <v>0</v>
      </c>
      <c r="L78" s="234">
        <v>15</v>
      </c>
      <c r="M78" s="234">
        <f>G78*(1+L78/100)</f>
        <v>0</v>
      </c>
      <c r="N78" s="232">
        <v>1.1999999999999999E-3</v>
      </c>
      <c r="O78" s="232">
        <f>ROUND(E78*N78,2)</f>
        <v>0.05</v>
      </c>
      <c r="P78" s="232">
        <v>0</v>
      </c>
      <c r="Q78" s="232">
        <f>ROUND(E78*P78,2)</f>
        <v>0</v>
      </c>
      <c r="R78" s="234" t="s">
        <v>254</v>
      </c>
      <c r="S78" s="234" t="s">
        <v>136</v>
      </c>
      <c r="T78" s="235" t="s">
        <v>136</v>
      </c>
      <c r="U78" s="220">
        <v>0</v>
      </c>
      <c r="V78" s="220">
        <f>ROUND(E78*U78,2)</f>
        <v>0</v>
      </c>
      <c r="W78" s="220"/>
      <c r="X78" s="220" t="s">
        <v>255</v>
      </c>
      <c r="Y78" s="220" t="s">
        <v>139</v>
      </c>
      <c r="Z78" s="210"/>
      <c r="AA78" s="210"/>
      <c r="AB78" s="210"/>
      <c r="AC78" s="210"/>
      <c r="AD78" s="210"/>
      <c r="AE78" s="210"/>
      <c r="AF78" s="210"/>
      <c r="AG78" s="210" t="s">
        <v>256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1" t="s">
        <v>518</v>
      </c>
      <c r="D79" s="244"/>
      <c r="E79" s="245">
        <v>42.72</v>
      </c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172</v>
      </c>
      <c r="AH79" s="210">
        <v>5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53" t="s">
        <v>264</v>
      </c>
      <c r="D80" s="246"/>
      <c r="E80" s="247">
        <v>1.2816000000000001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172</v>
      </c>
      <c r="AH80" s="210">
        <v>4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29">
        <v>10</v>
      </c>
      <c r="B81" s="230" t="s">
        <v>268</v>
      </c>
      <c r="C81" s="239" t="s">
        <v>269</v>
      </c>
      <c r="D81" s="231" t="s">
        <v>231</v>
      </c>
      <c r="E81" s="232">
        <v>0.15415999999999999</v>
      </c>
      <c r="F81" s="233"/>
      <c r="G81" s="234">
        <f>ROUND(E81*F81,2)</f>
        <v>0</v>
      </c>
      <c r="H81" s="233"/>
      <c r="I81" s="234">
        <f>ROUND(E81*H81,2)</f>
        <v>0</v>
      </c>
      <c r="J81" s="233"/>
      <c r="K81" s="234">
        <f>ROUND(E81*J81,2)</f>
        <v>0</v>
      </c>
      <c r="L81" s="234">
        <v>15</v>
      </c>
      <c r="M81" s="234">
        <f>G81*(1+L81/100)</f>
        <v>0</v>
      </c>
      <c r="N81" s="232">
        <v>0</v>
      </c>
      <c r="O81" s="232">
        <f>ROUND(E81*N81,2)</f>
        <v>0</v>
      </c>
      <c r="P81" s="232">
        <v>0</v>
      </c>
      <c r="Q81" s="232">
        <f>ROUND(E81*P81,2)</f>
        <v>0</v>
      </c>
      <c r="R81" s="234" t="s">
        <v>241</v>
      </c>
      <c r="S81" s="234" t="s">
        <v>136</v>
      </c>
      <c r="T81" s="235" t="s">
        <v>136</v>
      </c>
      <c r="U81" s="220">
        <v>1.966</v>
      </c>
      <c r="V81" s="220">
        <f>ROUND(E81*U81,2)</f>
        <v>0.3</v>
      </c>
      <c r="W81" s="220"/>
      <c r="X81" s="220" t="s">
        <v>232</v>
      </c>
      <c r="Y81" s="220" t="s">
        <v>139</v>
      </c>
      <c r="Z81" s="210"/>
      <c r="AA81" s="210"/>
      <c r="AB81" s="210"/>
      <c r="AC81" s="210"/>
      <c r="AD81" s="210"/>
      <c r="AE81" s="210"/>
      <c r="AF81" s="210"/>
      <c r="AG81" s="210" t="s">
        <v>233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52" t="s">
        <v>270</v>
      </c>
      <c r="D82" s="249"/>
      <c r="E82" s="249"/>
      <c r="F82" s="249"/>
      <c r="G82" s="249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235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51" t="s">
        <v>236</v>
      </c>
      <c r="D83" s="244"/>
      <c r="E83" s="245"/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172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17"/>
      <c r="B84" s="218"/>
      <c r="C84" s="251" t="s">
        <v>519</v>
      </c>
      <c r="D84" s="244"/>
      <c r="E84" s="245"/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172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17"/>
      <c r="B85" s="218"/>
      <c r="C85" s="251" t="s">
        <v>520</v>
      </c>
      <c r="D85" s="244"/>
      <c r="E85" s="245">
        <v>0.15415999999999999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172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222" t="s">
        <v>131</v>
      </c>
      <c r="B86" s="223" t="s">
        <v>93</v>
      </c>
      <c r="C86" s="238" t="s">
        <v>94</v>
      </c>
      <c r="D86" s="224"/>
      <c r="E86" s="225"/>
      <c r="F86" s="226"/>
      <c r="G86" s="226">
        <f>SUMIF(AG87:AG149,"&lt;&gt;NOR",G87:G149)</f>
        <v>0</v>
      </c>
      <c r="H86" s="226"/>
      <c r="I86" s="226">
        <f>SUM(I87:I149)</f>
        <v>0</v>
      </c>
      <c r="J86" s="226"/>
      <c r="K86" s="226">
        <f>SUM(K87:K149)</f>
        <v>0</v>
      </c>
      <c r="L86" s="226"/>
      <c r="M86" s="226">
        <f>SUM(M87:M149)</f>
        <v>0</v>
      </c>
      <c r="N86" s="225"/>
      <c r="O86" s="225">
        <f>SUM(O87:O149)</f>
        <v>5.1599999999999993</v>
      </c>
      <c r="P86" s="225"/>
      <c r="Q86" s="225">
        <f>SUM(Q87:Q149)</f>
        <v>7.12</v>
      </c>
      <c r="R86" s="226"/>
      <c r="S86" s="226"/>
      <c r="T86" s="227"/>
      <c r="U86" s="221"/>
      <c r="V86" s="221">
        <f>SUM(V87:V149)</f>
        <v>402.04</v>
      </c>
      <c r="W86" s="221"/>
      <c r="X86" s="221"/>
      <c r="Y86" s="221"/>
      <c r="AG86" t="s">
        <v>132</v>
      </c>
    </row>
    <row r="87" spans="1:60" outlineLevel="1" x14ac:dyDescent="0.2">
      <c r="A87" s="229">
        <v>11</v>
      </c>
      <c r="B87" s="230" t="s">
        <v>301</v>
      </c>
      <c r="C87" s="239" t="s">
        <v>302</v>
      </c>
      <c r="D87" s="231" t="s">
        <v>165</v>
      </c>
      <c r="E87" s="232">
        <v>89</v>
      </c>
      <c r="F87" s="233"/>
      <c r="G87" s="234">
        <f>ROUND(E87*F87,2)</f>
        <v>0</v>
      </c>
      <c r="H87" s="233"/>
      <c r="I87" s="234">
        <f>ROUND(E87*H87,2)</f>
        <v>0</v>
      </c>
      <c r="J87" s="233"/>
      <c r="K87" s="234">
        <f>ROUND(E87*J87,2)</f>
        <v>0</v>
      </c>
      <c r="L87" s="234">
        <v>15</v>
      </c>
      <c r="M87" s="234">
        <f>G87*(1+L87/100)</f>
        <v>0</v>
      </c>
      <c r="N87" s="232">
        <v>2.7999999999999998E-4</v>
      </c>
      <c r="O87" s="232">
        <f>ROUND(E87*N87,2)</f>
        <v>0.02</v>
      </c>
      <c r="P87" s="232">
        <v>0</v>
      </c>
      <c r="Q87" s="232">
        <f>ROUND(E87*P87,2)</f>
        <v>0</v>
      </c>
      <c r="R87" s="234" t="s">
        <v>303</v>
      </c>
      <c r="S87" s="234" t="s">
        <v>136</v>
      </c>
      <c r="T87" s="235" t="s">
        <v>136</v>
      </c>
      <c r="U87" s="220">
        <v>3.528</v>
      </c>
      <c r="V87" s="220">
        <f>ROUND(E87*U87,2)</f>
        <v>313.99</v>
      </c>
      <c r="W87" s="220"/>
      <c r="X87" s="220" t="s">
        <v>167</v>
      </c>
      <c r="Y87" s="220" t="s">
        <v>139</v>
      </c>
      <c r="Z87" s="210"/>
      <c r="AA87" s="210"/>
      <c r="AB87" s="210"/>
      <c r="AC87" s="210"/>
      <c r="AD87" s="210"/>
      <c r="AE87" s="210"/>
      <c r="AF87" s="210"/>
      <c r="AG87" s="210" t="s">
        <v>168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40" t="s">
        <v>304</v>
      </c>
      <c r="D88" s="237"/>
      <c r="E88" s="237"/>
      <c r="F88" s="237"/>
      <c r="G88" s="237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142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36" t="str">
        <f>C88</f>
        <v xml:space="preserve"> Položka obsahuje: demontáž krytiny, úpravu podstřešní fólie, montáž okna, doložení krytiny včetně rozměrové úpravy, montáž lemování.</v>
      </c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51" t="s">
        <v>171</v>
      </c>
      <c r="D89" s="244"/>
      <c r="E89" s="245"/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172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51" t="s">
        <v>483</v>
      </c>
      <c r="D90" s="244"/>
      <c r="E90" s="245">
        <v>89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172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29">
        <v>12</v>
      </c>
      <c r="B91" s="230" t="s">
        <v>307</v>
      </c>
      <c r="C91" s="239" t="s">
        <v>308</v>
      </c>
      <c r="D91" s="231" t="s">
        <v>165</v>
      </c>
      <c r="E91" s="232">
        <v>89</v>
      </c>
      <c r="F91" s="233"/>
      <c r="G91" s="234">
        <f>ROUND(E91*F91,2)</f>
        <v>0</v>
      </c>
      <c r="H91" s="233"/>
      <c r="I91" s="234">
        <f>ROUND(E91*H91,2)</f>
        <v>0</v>
      </c>
      <c r="J91" s="233"/>
      <c r="K91" s="234">
        <f>ROUND(E91*J91,2)</f>
        <v>0</v>
      </c>
      <c r="L91" s="234">
        <v>15</v>
      </c>
      <c r="M91" s="234">
        <f>G91*(1+L91/100)</f>
        <v>0</v>
      </c>
      <c r="N91" s="232">
        <v>2.7999999999999998E-4</v>
      </c>
      <c r="O91" s="232">
        <f>ROUND(E91*N91,2)</f>
        <v>0.02</v>
      </c>
      <c r="P91" s="232">
        <v>0</v>
      </c>
      <c r="Q91" s="232">
        <f>ROUND(E91*P91,2)</f>
        <v>0</v>
      </c>
      <c r="R91" s="234" t="s">
        <v>303</v>
      </c>
      <c r="S91" s="234" t="s">
        <v>136</v>
      </c>
      <c r="T91" s="235" t="s">
        <v>136</v>
      </c>
      <c r="U91" s="220">
        <v>0.72799999999999998</v>
      </c>
      <c r="V91" s="220">
        <f>ROUND(E91*U91,2)</f>
        <v>64.790000000000006</v>
      </c>
      <c r="W91" s="220"/>
      <c r="X91" s="220" t="s">
        <v>167</v>
      </c>
      <c r="Y91" s="220" t="s">
        <v>139</v>
      </c>
      <c r="Z91" s="210"/>
      <c r="AA91" s="210"/>
      <c r="AB91" s="210"/>
      <c r="AC91" s="210"/>
      <c r="AD91" s="210"/>
      <c r="AE91" s="210"/>
      <c r="AF91" s="210"/>
      <c r="AG91" s="210" t="s">
        <v>168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2" x14ac:dyDescent="0.2">
      <c r="A92" s="217"/>
      <c r="B92" s="218"/>
      <c r="C92" s="240" t="s">
        <v>309</v>
      </c>
      <c r="D92" s="237"/>
      <c r="E92" s="237"/>
      <c r="F92" s="237"/>
      <c r="G92" s="237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142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36" t="str">
        <f>C92</f>
        <v>Položka obsahuje montáž zateplovací sady (tepelně izolační rám, manžeta z hydroizolační fólie, samonosný drenážní žlábek z galvanizolavé oceli) střešních oken</v>
      </c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51" t="s">
        <v>171</v>
      </c>
      <c r="D93" s="244"/>
      <c r="E93" s="245"/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172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1" t="s">
        <v>483</v>
      </c>
      <c r="D94" s="244"/>
      <c r="E94" s="245">
        <v>89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172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29">
        <v>13</v>
      </c>
      <c r="B95" s="230" t="s">
        <v>310</v>
      </c>
      <c r="C95" s="239" t="s">
        <v>311</v>
      </c>
      <c r="D95" s="231" t="s">
        <v>165</v>
      </c>
      <c r="E95" s="232">
        <v>89</v>
      </c>
      <c r="F95" s="233"/>
      <c r="G95" s="234">
        <f>ROUND(E95*F95,2)</f>
        <v>0</v>
      </c>
      <c r="H95" s="233"/>
      <c r="I95" s="234">
        <f>ROUND(E95*H95,2)</f>
        <v>0</v>
      </c>
      <c r="J95" s="233"/>
      <c r="K95" s="234">
        <f>ROUND(E95*J95,2)</f>
        <v>0</v>
      </c>
      <c r="L95" s="234">
        <v>15</v>
      </c>
      <c r="M95" s="234">
        <f>G95*(1+L95/100)</f>
        <v>0</v>
      </c>
      <c r="N95" s="232">
        <v>0</v>
      </c>
      <c r="O95" s="232">
        <f>ROUND(E95*N95,2)</f>
        <v>0</v>
      </c>
      <c r="P95" s="232">
        <v>0.08</v>
      </c>
      <c r="Q95" s="232">
        <f>ROUND(E95*P95,2)</f>
        <v>7.12</v>
      </c>
      <c r="R95" s="234"/>
      <c r="S95" s="234" t="s">
        <v>177</v>
      </c>
      <c r="T95" s="235" t="s">
        <v>137</v>
      </c>
      <c r="U95" s="220">
        <v>0.1196</v>
      </c>
      <c r="V95" s="220">
        <f>ROUND(E95*U95,2)</f>
        <v>10.64</v>
      </c>
      <c r="W95" s="220"/>
      <c r="X95" s="220" t="s">
        <v>167</v>
      </c>
      <c r="Y95" s="220" t="s">
        <v>139</v>
      </c>
      <c r="Z95" s="210"/>
      <c r="AA95" s="210"/>
      <c r="AB95" s="210"/>
      <c r="AC95" s="210"/>
      <c r="AD95" s="210"/>
      <c r="AE95" s="210"/>
      <c r="AF95" s="210"/>
      <c r="AG95" s="210" t="s">
        <v>168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51" t="s">
        <v>171</v>
      </c>
      <c r="D96" s="244"/>
      <c r="E96" s="245"/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172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51" t="s">
        <v>483</v>
      </c>
      <c r="D97" s="244"/>
      <c r="E97" s="245">
        <v>89</v>
      </c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172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29">
        <v>14</v>
      </c>
      <c r="B98" s="230" t="s">
        <v>460</v>
      </c>
      <c r="C98" s="239" t="s">
        <v>521</v>
      </c>
      <c r="D98" s="231" t="s">
        <v>165</v>
      </c>
      <c r="E98" s="232">
        <v>49</v>
      </c>
      <c r="F98" s="233"/>
      <c r="G98" s="234">
        <f>ROUND(E98*F98,2)</f>
        <v>0</v>
      </c>
      <c r="H98" s="233"/>
      <c r="I98" s="234">
        <f>ROUND(E98*H98,2)</f>
        <v>0</v>
      </c>
      <c r="J98" s="233"/>
      <c r="K98" s="234">
        <f>ROUND(E98*J98,2)</f>
        <v>0</v>
      </c>
      <c r="L98" s="234">
        <v>15</v>
      </c>
      <c r="M98" s="234">
        <f>G98*(1+L98/100)</f>
        <v>0</v>
      </c>
      <c r="N98" s="232">
        <v>4.9700000000000001E-2</v>
      </c>
      <c r="O98" s="232">
        <f>ROUND(E98*N98,2)</f>
        <v>2.44</v>
      </c>
      <c r="P98" s="232">
        <v>0</v>
      </c>
      <c r="Q98" s="232">
        <f>ROUND(E98*P98,2)</f>
        <v>0</v>
      </c>
      <c r="R98" s="234"/>
      <c r="S98" s="234" t="s">
        <v>177</v>
      </c>
      <c r="T98" s="235" t="s">
        <v>137</v>
      </c>
      <c r="U98" s="220">
        <v>0</v>
      </c>
      <c r="V98" s="220">
        <f>ROUND(E98*U98,2)</f>
        <v>0</v>
      </c>
      <c r="W98" s="220"/>
      <c r="X98" s="220" t="s">
        <v>255</v>
      </c>
      <c r="Y98" s="220" t="s">
        <v>139</v>
      </c>
      <c r="Z98" s="210"/>
      <c r="AA98" s="210"/>
      <c r="AB98" s="210"/>
      <c r="AC98" s="210"/>
      <c r="AD98" s="210"/>
      <c r="AE98" s="210"/>
      <c r="AF98" s="210"/>
      <c r="AG98" s="210" t="s">
        <v>256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40" t="s">
        <v>319</v>
      </c>
      <c r="D99" s="237"/>
      <c r="E99" s="237"/>
      <c r="F99" s="237"/>
      <c r="G99" s="237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142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50" t="s">
        <v>320</v>
      </c>
      <c r="D100" s="248"/>
      <c r="E100" s="248"/>
      <c r="F100" s="248"/>
      <c r="G100" s="248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142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36" t="str">
        <f>C100</f>
        <v>Materiálové provedení rámu a křídla : dřevěné jádro s bezúdržbovou polyuretanovou vrstvou v barvě bílé,</v>
      </c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17"/>
      <c r="B101" s="218"/>
      <c r="C101" s="250" t="s">
        <v>321</v>
      </c>
      <c r="D101" s="248"/>
      <c r="E101" s="248"/>
      <c r="F101" s="248"/>
      <c r="G101" s="248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142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17"/>
      <c r="B102" s="218"/>
      <c r="C102" s="250" t="s">
        <v>456</v>
      </c>
      <c r="D102" s="248"/>
      <c r="E102" s="248"/>
      <c r="F102" s="248"/>
      <c r="G102" s="248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142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0" t="s">
        <v>323</v>
      </c>
      <c r="D103" s="248"/>
      <c r="E103" s="248"/>
      <c r="F103" s="248"/>
      <c r="G103" s="248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142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0" t="s">
        <v>324</v>
      </c>
      <c r="D104" s="248"/>
      <c r="E104" s="248"/>
      <c r="F104" s="248"/>
      <c r="G104" s="248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142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50" t="s">
        <v>325</v>
      </c>
      <c r="D105" s="248"/>
      <c r="E105" s="248"/>
      <c r="F105" s="248"/>
      <c r="G105" s="248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142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0" t="s">
        <v>326</v>
      </c>
      <c r="D106" s="248"/>
      <c r="E106" s="248"/>
      <c r="F106" s="248"/>
      <c r="G106" s="248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142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0" t="s">
        <v>327</v>
      </c>
      <c r="D107" s="248"/>
      <c r="E107" s="248"/>
      <c r="F107" s="248"/>
      <c r="G107" s="248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142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50" t="s">
        <v>328</v>
      </c>
      <c r="D108" s="248"/>
      <c r="E108" s="248"/>
      <c r="F108" s="248"/>
      <c r="G108" s="248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142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50" t="s">
        <v>329</v>
      </c>
      <c r="D109" s="248"/>
      <c r="E109" s="248"/>
      <c r="F109" s="248"/>
      <c r="G109" s="248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142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50" t="s">
        <v>330</v>
      </c>
      <c r="D110" s="248"/>
      <c r="E110" s="248"/>
      <c r="F110" s="248"/>
      <c r="G110" s="248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142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50" t="s">
        <v>331</v>
      </c>
      <c r="D111" s="248"/>
      <c r="E111" s="248"/>
      <c r="F111" s="248"/>
      <c r="G111" s="248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142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0" t="s">
        <v>332</v>
      </c>
      <c r="D112" s="248"/>
      <c r="E112" s="248"/>
      <c r="F112" s="248"/>
      <c r="G112" s="248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142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17"/>
      <c r="B113" s="218"/>
      <c r="C113" s="251" t="s">
        <v>171</v>
      </c>
      <c r="D113" s="244"/>
      <c r="E113" s="245"/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172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51" t="s">
        <v>522</v>
      </c>
      <c r="D114" s="244"/>
      <c r="E114" s="245">
        <v>49</v>
      </c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172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29">
        <v>15</v>
      </c>
      <c r="B115" s="230" t="s">
        <v>333</v>
      </c>
      <c r="C115" s="239" t="s">
        <v>523</v>
      </c>
      <c r="D115" s="231" t="s">
        <v>165</v>
      </c>
      <c r="E115" s="232">
        <v>40</v>
      </c>
      <c r="F115" s="233"/>
      <c r="G115" s="234">
        <f>ROUND(E115*F115,2)</f>
        <v>0</v>
      </c>
      <c r="H115" s="233"/>
      <c r="I115" s="234">
        <f>ROUND(E115*H115,2)</f>
        <v>0</v>
      </c>
      <c r="J115" s="233"/>
      <c r="K115" s="234">
        <f>ROUND(E115*J115,2)</f>
        <v>0</v>
      </c>
      <c r="L115" s="234">
        <v>15</v>
      </c>
      <c r="M115" s="234">
        <f>G115*(1+L115/100)</f>
        <v>0</v>
      </c>
      <c r="N115" s="232">
        <v>4.9700000000000001E-2</v>
      </c>
      <c r="O115" s="232">
        <f>ROUND(E115*N115,2)</f>
        <v>1.99</v>
      </c>
      <c r="P115" s="232">
        <v>0</v>
      </c>
      <c r="Q115" s="232">
        <f>ROUND(E115*P115,2)</f>
        <v>0</v>
      </c>
      <c r="R115" s="234"/>
      <c r="S115" s="234" t="s">
        <v>177</v>
      </c>
      <c r="T115" s="235" t="s">
        <v>137</v>
      </c>
      <c r="U115" s="220">
        <v>0</v>
      </c>
      <c r="V115" s="220">
        <f>ROUND(E115*U115,2)</f>
        <v>0</v>
      </c>
      <c r="W115" s="220"/>
      <c r="X115" s="220" t="s">
        <v>255</v>
      </c>
      <c r="Y115" s="220" t="s">
        <v>139</v>
      </c>
      <c r="Z115" s="210"/>
      <c r="AA115" s="210"/>
      <c r="AB115" s="210"/>
      <c r="AC115" s="210"/>
      <c r="AD115" s="210"/>
      <c r="AE115" s="210"/>
      <c r="AF115" s="210"/>
      <c r="AG115" s="210" t="s">
        <v>256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17"/>
      <c r="B116" s="218"/>
      <c r="C116" s="240" t="s">
        <v>319</v>
      </c>
      <c r="D116" s="237"/>
      <c r="E116" s="237"/>
      <c r="F116" s="237"/>
      <c r="G116" s="237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142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50" t="s">
        <v>320</v>
      </c>
      <c r="D117" s="248"/>
      <c r="E117" s="248"/>
      <c r="F117" s="248"/>
      <c r="G117" s="248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142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36" t="str">
        <f>C117</f>
        <v>Materiálové provedení rámu a křídla : dřevěné jádro s bezúdržbovou polyuretanovou vrstvou v barvě bílé,</v>
      </c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50" t="s">
        <v>321</v>
      </c>
      <c r="D118" s="248"/>
      <c r="E118" s="248"/>
      <c r="F118" s="248"/>
      <c r="G118" s="248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142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50" t="s">
        <v>322</v>
      </c>
      <c r="D119" s="248"/>
      <c r="E119" s="248"/>
      <c r="F119" s="248"/>
      <c r="G119" s="248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142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0" t="s">
        <v>323</v>
      </c>
      <c r="D120" s="248"/>
      <c r="E120" s="248"/>
      <c r="F120" s="248"/>
      <c r="G120" s="248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142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50" t="s">
        <v>324</v>
      </c>
      <c r="D121" s="248"/>
      <c r="E121" s="248"/>
      <c r="F121" s="248"/>
      <c r="G121" s="248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142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50" t="s">
        <v>325</v>
      </c>
      <c r="D122" s="248"/>
      <c r="E122" s="248"/>
      <c r="F122" s="248"/>
      <c r="G122" s="248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142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17"/>
      <c r="B123" s="218"/>
      <c r="C123" s="250" t="s">
        <v>326</v>
      </c>
      <c r="D123" s="248"/>
      <c r="E123" s="248"/>
      <c r="F123" s="248"/>
      <c r="G123" s="248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142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17"/>
      <c r="B124" s="218"/>
      <c r="C124" s="250" t="s">
        <v>327</v>
      </c>
      <c r="D124" s="248"/>
      <c r="E124" s="248"/>
      <c r="F124" s="248"/>
      <c r="G124" s="248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142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50" t="s">
        <v>328</v>
      </c>
      <c r="D125" s="248"/>
      <c r="E125" s="248"/>
      <c r="F125" s="248"/>
      <c r="G125" s="248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142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50" t="s">
        <v>329</v>
      </c>
      <c r="D126" s="248"/>
      <c r="E126" s="248"/>
      <c r="F126" s="248"/>
      <c r="G126" s="248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142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17"/>
      <c r="B127" s="218"/>
      <c r="C127" s="250" t="s">
        <v>330</v>
      </c>
      <c r="D127" s="248"/>
      <c r="E127" s="248"/>
      <c r="F127" s="248"/>
      <c r="G127" s="248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142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17"/>
      <c r="B128" s="218"/>
      <c r="C128" s="250" t="s">
        <v>331</v>
      </c>
      <c r="D128" s="248"/>
      <c r="E128" s="248"/>
      <c r="F128" s="248"/>
      <c r="G128" s="248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142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50" t="s">
        <v>332</v>
      </c>
      <c r="D129" s="248"/>
      <c r="E129" s="248"/>
      <c r="F129" s="248"/>
      <c r="G129" s="248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142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17"/>
      <c r="B130" s="218"/>
      <c r="C130" s="251" t="s">
        <v>171</v>
      </c>
      <c r="D130" s="244"/>
      <c r="E130" s="245"/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172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51" t="s">
        <v>524</v>
      </c>
      <c r="D131" s="244"/>
      <c r="E131" s="245">
        <v>40</v>
      </c>
      <c r="F131" s="220"/>
      <c r="G131" s="22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172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22.5" outlineLevel="1" x14ac:dyDescent="0.2">
      <c r="A132" s="229">
        <v>16</v>
      </c>
      <c r="B132" s="230" t="s">
        <v>525</v>
      </c>
      <c r="C132" s="239" t="s">
        <v>526</v>
      </c>
      <c r="D132" s="231" t="s">
        <v>165</v>
      </c>
      <c r="E132" s="232">
        <v>38</v>
      </c>
      <c r="F132" s="233"/>
      <c r="G132" s="234">
        <f>ROUND(E132*F132,2)</f>
        <v>0</v>
      </c>
      <c r="H132" s="233"/>
      <c r="I132" s="234">
        <f>ROUND(E132*H132,2)</f>
        <v>0</v>
      </c>
      <c r="J132" s="233"/>
      <c r="K132" s="234">
        <f>ROUND(E132*J132,2)</f>
        <v>0</v>
      </c>
      <c r="L132" s="234">
        <v>15</v>
      </c>
      <c r="M132" s="234">
        <f>G132*(1+L132/100)</f>
        <v>0</v>
      </c>
      <c r="N132" s="232">
        <v>7.9799999999999992E-3</v>
      </c>
      <c r="O132" s="232">
        <f>ROUND(E132*N132,2)</f>
        <v>0.3</v>
      </c>
      <c r="P132" s="232">
        <v>0</v>
      </c>
      <c r="Q132" s="232">
        <f>ROUND(E132*P132,2)</f>
        <v>0</v>
      </c>
      <c r="R132" s="234" t="s">
        <v>254</v>
      </c>
      <c r="S132" s="234" t="s">
        <v>136</v>
      </c>
      <c r="T132" s="235" t="s">
        <v>136</v>
      </c>
      <c r="U132" s="220">
        <v>0</v>
      </c>
      <c r="V132" s="220">
        <f>ROUND(E132*U132,2)</f>
        <v>0</v>
      </c>
      <c r="W132" s="220"/>
      <c r="X132" s="220" t="s">
        <v>255</v>
      </c>
      <c r="Y132" s="220" t="s">
        <v>139</v>
      </c>
      <c r="Z132" s="210"/>
      <c r="AA132" s="210"/>
      <c r="AB132" s="210"/>
      <c r="AC132" s="210"/>
      <c r="AD132" s="210"/>
      <c r="AE132" s="210"/>
      <c r="AF132" s="210"/>
      <c r="AG132" s="210" t="s">
        <v>256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51" t="s">
        <v>337</v>
      </c>
      <c r="D133" s="244"/>
      <c r="E133" s="245">
        <v>34</v>
      </c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172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17"/>
      <c r="B134" s="218"/>
      <c r="C134" s="251" t="s">
        <v>527</v>
      </c>
      <c r="D134" s="244"/>
      <c r="E134" s="245">
        <v>4</v>
      </c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172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ht="22.5" outlineLevel="1" x14ac:dyDescent="0.2">
      <c r="A135" s="229">
        <v>17</v>
      </c>
      <c r="B135" s="230" t="s">
        <v>339</v>
      </c>
      <c r="C135" s="239" t="s">
        <v>340</v>
      </c>
      <c r="D135" s="231" t="s">
        <v>165</v>
      </c>
      <c r="E135" s="232">
        <v>9</v>
      </c>
      <c r="F135" s="233"/>
      <c r="G135" s="234">
        <f>ROUND(E135*F135,2)</f>
        <v>0</v>
      </c>
      <c r="H135" s="233"/>
      <c r="I135" s="234">
        <f>ROUND(E135*H135,2)</f>
        <v>0</v>
      </c>
      <c r="J135" s="233"/>
      <c r="K135" s="234">
        <f>ROUND(E135*J135,2)</f>
        <v>0</v>
      </c>
      <c r="L135" s="234">
        <v>15</v>
      </c>
      <c r="M135" s="234">
        <f>G135*(1+L135/100)</f>
        <v>0</v>
      </c>
      <c r="N135" s="232">
        <v>4.4099999999999999E-3</v>
      </c>
      <c r="O135" s="232">
        <f>ROUND(E135*N135,2)</f>
        <v>0.04</v>
      </c>
      <c r="P135" s="232">
        <v>0</v>
      </c>
      <c r="Q135" s="232">
        <f>ROUND(E135*P135,2)</f>
        <v>0</v>
      </c>
      <c r="R135" s="234" t="s">
        <v>254</v>
      </c>
      <c r="S135" s="234" t="s">
        <v>136</v>
      </c>
      <c r="T135" s="235" t="s">
        <v>136</v>
      </c>
      <c r="U135" s="220">
        <v>0</v>
      </c>
      <c r="V135" s="220">
        <f>ROUND(E135*U135,2)</f>
        <v>0</v>
      </c>
      <c r="W135" s="220"/>
      <c r="X135" s="220" t="s">
        <v>255</v>
      </c>
      <c r="Y135" s="220" t="s">
        <v>139</v>
      </c>
      <c r="Z135" s="210"/>
      <c r="AA135" s="210"/>
      <c r="AB135" s="210"/>
      <c r="AC135" s="210"/>
      <c r="AD135" s="210"/>
      <c r="AE135" s="210"/>
      <c r="AF135" s="210"/>
      <c r="AG135" s="210" t="s">
        <v>256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2">
      <c r="A136" s="217"/>
      <c r="B136" s="218"/>
      <c r="C136" s="251" t="s">
        <v>528</v>
      </c>
      <c r="D136" s="244"/>
      <c r="E136" s="245">
        <v>9</v>
      </c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172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ht="22.5" outlineLevel="1" x14ac:dyDescent="0.2">
      <c r="A137" s="229">
        <v>18</v>
      </c>
      <c r="B137" s="230" t="s">
        <v>529</v>
      </c>
      <c r="C137" s="239" t="s">
        <v>530</v>
      </c>
      <c r="D137" s="231" t="s">
        <v>165</v>
      </c>
      <c r="E137" s="232">
        <v>4</v>
      </c>
      <c r="F137" s="233"/>
      <c r="G137" s="234">
        <f>ROUND(E137*F137,2)</f>
        <v>0</v>
      </c>
      <c r="H137" s="233"/>
      <c r="I137" s="234">
        <f>ROUND(E137*H137,2)</f>
        <v>0</v>
      </c>
      <c r="J137" s="233"/>
      <c r="K137" s="234">
        <f>ROUND(E137*J137,2)</f>
        <v>0</v>
      </c>
      <c r="L137" s="234">
        <v>15</v>
      </c>
      <c r="M137" s="234">
        <f>G137*(1+L137/100)</f>
        <v>0</v>
      </c>
      <c r="N137" s="232">
        <v>3.8500000000000001E-3</v>
      </c>
      <c r="O137" s="232">
        <f>ROUND(E137*N137,2)</f>
        <v>0.02</v>
      </c>
      <c r="P137" s="232">
        <v>0</v>
      </c>
      <c r="Q137" s="232">
        <f>ROUND(E137*P137,2)</f>
        <v>0</v>
      </c>
      <c r="R137" s="234" t="s">
        <v>254</v>
      </c>
      <c r="S137" s="234" t="s">
        <v>136</v>
      </c>
      <c r="T137" s="235" t="s">
        <v>136</v>
      </c>
      <c r="U137" s="220">
        <v>0</v>
      </c>
      <c r="V137" s="220">
        <f>ROUND(E137*U137,2)</f>
        <v>0</v>
      </c>
      <c r="W137" s="220"/>
      <c r="X137" s="220" t="s">
        <v>255</v>
      </c>
      <c r="Y137" s="220" t="s">
        <v>139</v>
      </c>
      <c r="Z137" s="210"/>
      <c r="AA137" s="210"/>
      <c r="AB137" s="210"/>
      <c r="AC137" s="210"/>
      <c r="AD137" s="210"/>
      <c r="AE137" s="210"/>
      <c r="AF137" s="210"/>
      <c r="AG137" s="210" t="s">
        <v>256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51" t="s">
        <v>527</v>
      </c>
      <c r="D138" s="244"/>
      <c r="E138" s="245">
        <v>4</v>
      </c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172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22.5" outlineLevel="1" x14ac:dyDescent="0.2">
      <c r="A139" s="229">
        <v>19</v>
      </c>
      <c r="B139" s="230" t="s">
        <v>346</v>
      </c>
      <c r="C139" s="239" t="s">
        <v>347</v>
      </c>
      <c r="D139" s="231" t="s">
        <v>165</v>
      </c>
      <c r="E139" s="232">
        <v>89</v>
      </c>
      <c r="F139" s="233"/>
      <c r="G139" s="234">
        <f>ROUND(E139*F139,2)</f>
        <v>0</v>
      </c>
      <c r="H139" s="233"/>
      <c r="I139" s="234">
        <f>ROUND(E139*H139,2)</f>
        <v>0</v>
      </c>
      <c r="J139" s="233"/>
      <c r="K139" s="234">
        <f>ROUND(E139*J139,2)</f>
        <v>0</v>
      </c>
      <c r="L139" s="234">
        <v>15</v>
      </c>
      <c r="M139" s="234">
        <f>G139*(1+L139/100)</f>
        <v>0</v>
      </c>
      <c r="N139" s="232">
        <v>3.6700000000000001E-3</v>
      </c>
      <c r="O139" s="232">
        <f>ROUND(E139*N139,2)</f>
        <v>0.33</v>
      </c>
      <c r="P139" s="232">
        <v>0</v>
      </c>
      <c r="Q139" s="232">
        <f>ROUND(E139*P139,2)</f>
        <v>0</v>
      </c>
      <c r="R139" s="234" t="s">
        <v>254</v>
      </c>
      <c r="S139" s="234" t="s">
        <v>136</v>
      </c>
      <c r="T139" s="235" t="s">
        <v>136</v>
      </c>
      <c r="U139" s="220">
        <v>0</v>
      </c>
      <c r="V139" s="220">
        <f>ROUND(E139*U139,2)</f>
        <v>0</v>
      </c>
      <c r="W139" s="220"/>
      <c r="X139" s="220" t="s">
        <v>255</v>
      </c>
      <c r="Y139" s="220" t="s">
        <v>139</v>
      </c>
      <c r="Z139" s="210"/>
      <c r="AA139" s="210"/>
      <c r="AB139" s="210"/>
      <c r="AC139" s="210"/>
      <c r="AD139" s="210"/>
      <c r="AE139" s="210"/>
      <c r="AF139" s="210"/>
      <c r="AG139" s="210" t="s">
        <v>256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2">
      <c r="A140" s="217"/>
      <c r="B140" s="218"/>
      <c r="C140" s="240" t="s">
        <v>348</v>
      </c>
      <c r="D140" s="237"/>
      <c r="E140" s="237"/>
      <c r="F140" s="237"/>
      <c r="G140" s="237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142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17"/>
      <c r="B141" s="218"/>
      <c r="C141" s="250" t="s">
        <v>349</v>
      </c>
      <c r="D141" s="248"/>
      <c r="E141" s="248"/>
      <c r="F141" s="248"/>
      <c r="G141" s="248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142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50" t="s">
        <v>406</v>
      </c>
      <c r="D142" s="248"/>
      <c r="E142" s="248"/>
      <c r="F142" s="248"/>
      <c r="G142" s="248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142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17"/>
      <c r="B143" s="218"/>
      <c r="C143" s="250" t="s">
        <v>350</v>
      </c>
      <c r="D143" s="248"/>
      <c r="E143" s="248"/>
      <c r="F143" s="248"/>
      <c r="G143" s="248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142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51" t="s">
        <v>517</v>
      </c>
      <c r="D144" s="244"/>
      <c r="E144" s="245">
        <v>89</v>
      </c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172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29">
        <v>20</v>
      </c>
      <c r="B145" s="230" t="s">
        <v>353</v>
      </c>
      <c r="C145" s="239" t="s">
        <v>354</v>
      </c>
      <c r="D145" s="231" t="s">
        <v>231</v>
      </c>
      <c r="E145" s="232">
        <v>5.1581000000000001</v>
      </c>
      <c r="F145" s="233"/>
      <c r="G145" s="234">
        <f>ROUND(E145*F145,2)</f>
        <v>0</v>
      </c>
      <c r="H145" s="233"/>
      <c r="I145" s="234">
        <f>ROUND(E145*H145,2)</f>
        <v>0</v>
      </c>
      <c r="J145" s="233"/>
      <c r="K145" s="234">
        <f>ROUND(E145*J145,2)</f>
        <v>0</v>
      </c>
      <c r="L145" s="234">
        <v>15</v>
      </c>
      <c r="M145" s="234">
        <f>G145*(1+L145/100)</f>
        <v>0</v>
      </c>
      <c r="N145" s="232">
        <v>0</v>
      </c>
      <c r="O145" s="232">
        <f>ROUND(E145*N145,2)</f>
        <v>0</v>
      </c>
      <c r="P145" s="232">
        <v>0</v>
      </c>
      <c r="Q145" s="232">
        <f>ROUND(E145*P145,2)</f>
        <v>0</v>
      </c>
      <c r="R145" s="234" t="s">
        <v>303</v>
      </c>
      <c r="S145" s="234" t="s">
        <v>136</v>
      </c>
      <c r="T145" s="235" t="s">
        <v>136</v>
      </c>
      <c r="U145" s="220">
        <v>2.4470000000000001</v>
      </c>
      <c r="V145" s="220">
        <f>ROUND(E145*U145,2)</f>
        <v>12.62</v>
      </c>
      <c r="W145" s="220"/>
      <c r="X145" s="220" t="s">
        <v>232</v>
      </c>
      <c r="Y145" s="220" t="s">
        <v>139</v>
      </c>
      <c r="Z145" s="210"/>
      <c r="AA145" s="210"/>
      <c r="AB145" s="210"/>
      <c r="AC145" s="210"/>
      <c r="AD145" s="210"/>
      <c r="AE145" s="210"/>
      <c r="AF145" s="210"/>
      <c r="AG145" s="210" t="s">
        <v>233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">
      <c r="A146" s="217"/>
      <c r="B146" s="218"/>
      <c r="C146" s="252" t="s">
        <v>270</v>
      </c>
      <c r="D146" s="249"/>
      <c r="E146" s="249"/>
      <c r="F146" s="249"/>
      <c r="G146" s="249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235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17"/>
      <c r="B147" s="218"/>
      <c r="C147" s="251" t="s">
        <v>236</v>
      </c>
      <c r="D147" s="244"/>
      <c r="E147" s="245"/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172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51" t="s">
        <v>531</v>
      </c>
      <c r="D148" s="244"/>
      <c r="E148" s="245"/>
      <c r="F148" s="220"/>
      <c r="G148" s="220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172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17"/>
      <c r="B149" s="218"/>
      <c r="C149" s="251" t="s">
        <v>532</v>
      </c>
      <c r="D149" s="244"/>
      <c r="E149" s="245">
        <v>5.1581000000000001</v>
      </c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172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x14ac:dyDescent="0.2">
      <c r="A150" s="222" t="s">
        <v>131</v>
      </c>
      <c r="B150" s="223" t="s">
        <v>95</v>
      </c>
      <c r="C150" s="238" t="s">
        <v>96</v>
      </c>
      <c r="D150" s="224"/>
      <c r="E150" s="225"/>
      <c r="F150" s="226"/>
      <c r="G150" s="226">
        <f>SUMIF(AG151:AG170,"&lt;&gt;NOR",G151:G170)</f>
        <v>0</v>
      </c>
      <c r="H150" s="226"/>
      <c r="I150" s="226">
        <f>SUM(I151:I170)</f>
        <v>0</v>
      </c>
      <c r="J150" s="226"/>
      <c r="K150" s="226">
        <f>SUM(K151:K170)</f>
        <v>0</v>
      </c>
      <c r="L150" s="226"/>
      <c r="M150" s="226">
        <f>SUM(M151:M170)</f>
        <v>0</v>
      </c>
      <c r="N150" s="225"/>
      <c r="O150" s="225">
        <f>SUM(O151:O170)</f>
        <v>0.36</v>
      </c>
      <c r="P150" s="225"/>
      <c r="Q150" s="225">
        <f>SUM(Q151:Q170)</f>
        <v>0</v>
      </c>
      <c r="R150" s="226"/>
      <c r="S150" s="226"/>
      <c r="T150" s="227"/>
      <c r="U150" s="221"/>
      <c r="V150" s="221">
        <f>SUM(V151:V170)</f>
        <v>94.859999999999985</v>
      </c>
      <c r="W150" s="221"/>
      <c r="X150" s="221"/>
      <c r="Y150" s="221"/>
      <c r="AG150" t="s">
        <v>132</v>
      </c>
    </row>
    <row r="151" spans="1:60" outlineLevel="1" x14ac:dyDescent="0.2">
      <c r="A151" s="229">
        <v>21</v>
      </c>
      <c r="B151" s="230" t="s">
        <v>357</v>
      </c>
      <c r="C151" s="239" t="s">
        <v>358</v>
      </c>
      <c r="D151" s="231" t="s">
        <v>182</v>
      </c>
      <c r="E151" s="232">
        <v>506.94</v>
      </c>
      <c r="F151" s="233"/>
      <c r="G151" s="234">
        <f>ROUND(E151*F151,2)</f>
        <v>0</v>
      </c>
      <c r="H151" s="233"/>
      <c r="I151" s="234">
        <f>ROUND(E151*H151,2)</f>
        <v>0</v>
      </c>
      <c r="J151" s="233"/>
      <c r="K151" s="234">
        <f>ROUND(E151*J151,2)</f>
        <v>0</v>
      </c>
      <c r="L151" s="234">
        <v>15</v>
      </c>
      <c r="M151" s="234">
        <f>G151*(1+L151/100)</f>
        <v>0</v>
      </c>
      <c r="N151" s="232">
        <v>6.9999999999999994E-5</v>
      </c>
      <c r="O151" s="232">
        <f>ROUND(E151*N151,2)</f>
        <v>0.04</v>
      </c>
      <c r="P151" s="232">
        <v>0</v>
      </c>
      <c r="Q151" s="232">
        <f>ROUND(E151*P151,2)</f>
        <v>0</v>
      </c>
      <c r="R151" s="234" t="s">
        <v>359</v>
      </c>
      <c r="S151" s="234" t="s">
        <v>136</v>
      </c>
      <c r="T151" s="235" t="s">
        <v>136</v>
      </c>
      <c r="U151" s="220">
        <v>3.2480000000000002E-2</v>
      </c>
      <c r="V151" s="220">
        <f>ROUND(E151*U151,2)</f>
        <v>16.47</v>
      </c>
      <c r="W151" s="220"/>
      <c r="X151" s="220" t="s">
        <v>167</v>
      </c>
      <c r="Y151" s="220" t="s">
        <v>139</v>
      </c>
      <c r="Z151" s="210"/>
      <c r="AA151" s="210"/>
      <c r="AB151" s="210"/>
      <c r="AC151" s="210"/>
      <c r="AD151" s="210"/>
      <c r="AE151" s="210"/>
      <c r="AF151" s="210"/>
      <c r="AG151" s="210" t="s">
        <v>168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2">
      <c r="A152" s="217"/>
      <c r="B152" s="218"/>
      <c r="C152" s="251" t="s">
        <v>533</v>
      </c>
      <c r="D152" s="244"/>
      <c r="E152" s="245">
        <v>506.94</v>
      </c>
      <c r="F152" s="220"/>
      <c r="G152" s="220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172</v>
      </c>
      <c r="AH152" s="210">
        <v>5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29">
        <v>22</v>
      </c>
      <c r="B153" s="230" t="s">
        <v>361</v>
      </c>
      <c r="C153" s="239" t="s">
        <v>362</v>
      </c>
      <c r="D153" s="231" t="s">
        <v>182</v>
      </c>
      <c r="E153" s="232">
        <v>506.94</v>
      </c>
      <c r="F153" s="233"/>
      <c r="G153" s="234">
        <f>ROUND(E153*F153,2)</f>
        <v>0</v>
      </c>
      <c r="H153" s="233"/>
      <c r="I153" s="234">
        <f>ROUND(E153*H153,2)</f>
        <v>0</v>
      </c>
      <c r="J153" s="233"/>
      <c r="K153" s="234">
        <f>ROUND(E153*J153,2)</f>
        <v>0</v>
      </c>
      <c r="L153" s="234">
        <v>15</v>
      </c>
      <c r="M153" s="234">
        <f>G153*(1+L153/100)</f>
        <v>0</v>
      </c>
      <c r="N153" s="232">
        <v>1.4999999999999999E-4</v>
      </c>
      <c r="O153" s="232">
        <f>ROUND(E153*N153,2)</f>
        <v>0.08</v>
      </c>
      <c r="P153" s="232">
        <v>0</v>
      </c>
      <c r="Q153" s="232">
        <f>ROUND(E153*P153,2)</f>
        <v>0</v>
      </c>
      <c r="R153" s="234" t="s">
        <v>359</v>
      </c>
      <c r="S153" s="234" t="s">
        <v>136</v>
      </c>
      <c r="T153" s="235" t="s">
        <v>136</v>
      </c>
      <c r="U153" s="220">
        <v>0.10191</v>
      </c>
      <c r="V153" s="220">
        <f>ROUND(E153*U153,2)</f>
        <v>51.66</v>
      </c>
      <c r="W153" s="220"/>
      <c r="X153" s="220" t="s">
        <v>167</v>
      </c>
      <c r="Y153" s="220" t="s">
        <v>139</v>
      </c>
      <c r="Z153" s="210"/>
      <c r="AA153" s="210"/>
      <c r="AB153" s="210"/>
      <c r="AC153" s="210"/>
      <c r="AD153" s="210"/>
      <c r="AE153" s="210"/>
      <c r="AF153" s="210"/>
      <c r="AG153" s="210" t="s">
        <v>168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17"/>
      <c r="B154" s="218"/>
      <c r="C154" s="251" t="s">
        <v>363</v>
      </c>
      <c r="D154" s="244"/>
      <c r="E154" s="245"/>
      <c r="F154" s="220"/>
      <c r="G154" s="220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172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17"/>
      <c r="B155" s="218"/>
      <c r="C155" s="251" t="s">
        <v>534</v>
      </c>
      <c r="D155" s="244"/>
      <c r="E155" s="245">
        <v>248.88</v>
      </c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172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51" t="s">
        <v>535</v>
      </c>
      <c r="D156" s="244"/>
      <c r="E156" s="245">
        <v>258.06</v>
      </c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172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29">
        <v>23</v>
      </c>
      <c r="B157" s="230" t="s">
        <v>367</v>
      </c>
      <c r="C157" s="239" t="s">
        <v>368</v>
      </c>
      <c r="D157" s="231" t="s">
        <v>182</v>
      </c>
      <c r="E157" s="232">
        <v>506.94</v>
      </c>
      <c r="F157" s="233"/>
      <c r="G157" s="234">
        <f>ROUND(E157*F157,2)</f>
        <v>0</v>
      </c>
      <c r="H157" s="233"/>
      <c r="I157" s="234">
        <f>ROUND(E157*H157,2)</f>
        <v>0</v>
      </c>
      <c r="J157" s="233"/>
      <c r="K157" s="234">
        <f>ROUND(E157*J157,2)</f>
        <v>0</v>
      </c>
      <c r="L157" s="234">
        <v>15</v>
      </c>
      <c r="M157" s="234">
        <f>G157*(1+L157/100)</f>
        <v>0</v>
      </c>
      <c r="N157" s="232">
        <v>0</v>
      </c>
      <c r="O157" s="232">
        <f>ROUND(E157*N157,2)</f>
        <v>0</v>
      </c>
      <c r="P157" s="232">
        <v>0</v>
      </c>
      <c r="Q157" s="232">
        <f>ROUND(E157*P157,2)</f>
        <v>0</v>
      </c>
      <c r="R157" s="234" t="s">
        <v>359</v>
      </c>
      <c r="S157" s="234" t="s">
        <v>136</v>
      </c>
      <c r="T157" s="235" t="s">
        <v>136</v>
      </c>
      <c r="U157" s="220">
        <v>7.0000000000000001E-3</v>
      </c>
      <c r="V157" s="220">
        <f>ROUND(E157*U157,2)</f>
        <v>3.55</v>
      </c>
      <c r="W157" s="220"/>
      <c r="X157" s="220" t="s">
        <v>167</v>
      </c>
      <c r="Y157" s="220" t="s">
        <v>139</v>
      </c>
      <c r="Z157" s="210"/>
      <c r="AA157" s="210"/>
      <c r="AB157" s="210"/>
      <c r="AC157" s="210"/>
      <c r="AD157" s="210"/>
      <c r="AE157" s="210"/>
      <c r="AF157" s="210"/>
      <c r="AG157" s="210" t="s">
        <v>168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51" t="s">
        <v>533</v>
      </c>
      <c r="D158" s="244"/>
      <c r="E158" s="245">
        <v>506.94</v>
      </c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172</v>
      </c>
      <c r="AH158" s="210">
        <v>5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29">
        <v>24</v>
      </c>
      <c r="B159" s="230" t="s">
        <v>369</v>
      </c>
      <c r="C159" s="239" t="s">
        <v>370</v>
      </c>
      <c r="D159" s="231" t="s">
        <v>182</v>
      </c>
      <c r="E159" s="232">
        <v>500</v>
      </c>
      <c r="F159" s="233"/>
      <c r="G159" s="234">
        <f>ROUND(E159*F159,2)</f>
        <v>0</v>
      </c>
      <c r="H159" s="233"/>
      <c r="I159" s="234">
        <f>ROUND(E159*H159,2)</f>
        <v>0</v>
      </c>
      <c r="J159" s="233"/>
      <c r="K159" s="234">
        <f>ROUND(E159*J159,2)</f>
        <v>0</v>
      </c>
      <c r="L159" s="234">
        <v>15</v>
      </c>
      <c r="M159" s="234">
        <f>G159*(1+L159/100)</f>
        <v>0</v>
      </c>
      <c r="N159" s="232">
        <v>2.0000000000000002E-5</v>
      </c>
      <c r="O159" s="232">
        <f>ROUND(E159*N159,2)</f>
        <v>0.01</v>
      </c>
      <c r="P159" s="232">
        <v>0</v>
      </c>
      <c r="Q159" s="232">
        <f>ROUND(E159*P159,2)</f>
        <v>0</v>
      </c>
      <c r="R159" s="234" t="s">
        <v>359</v>
      </c>
      <c r="S159" s="234" t="s">
        <v>136</v>
      </c>
      <c r="T159" s="235" t="s">
        <v>136</v>
      </c>
      <c r="U159" s="220">
        <v>2.9000000000000001E-2</v>
      </c>
      <c r="V159" s="220">
        <f>ROUND(E159*U159,2)</f>
        <v>14.5</v>
      </c>
      <c r="W159" s="220"/>
      <c r="X159" s="220" t="s">
        <v>167</v>
      </c>
      <c r="Y159" s="220" t="s">
        <v>139</v>
      </c>
      <c r="Z159" s="210"/>
      <c r="AA159" s="210"/>
      <c r="AB159" s="210"/>
      <c r="AC159" s="210"/>
      <c r="AD159" s="210"/>
      <c r="AE159" s="210"/>
      <c r="AF159" s="210"/>
      <c r="AG159" s="210" t="s">
        <v>168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17"/>
      <c r="B160" s="218"/>
      <c r="C160" s="251" t="s">
        <v>371</v>
      </c>
      <c r="D160" s="244"/>
      <c r="E160" s="245">
        <v>500</v>
      </c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172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29">
        <v>25</v>
      </c>
      <c r="B161" s="230" t="s">
        <v>372</v>
      </c>
      <c r="C161" s="239" t="s">
        <v>373</v>
      </c>
      <c r="D161" s="231" t="s">
        <v>182</v>
      </c>
      <c r="E161" s="232">
        <v>643.26</v>
      </c>
      <c r="F161" s="233"/>
      <c r="G161" s="234">
        <f>ROUND(E161*F161,2)</f>
        <v>0</v>
      </c>
      <c r="H161" s="233"/>
      <c r="I161" s="234">
        <f>ROUND(E161*H161,2)</f>
        <v>0</v>
      </c>
      <c r="J161" s="233"/>
      <c r="K161" s="234">
        <f>ROUND(E161*J161,2)</f>
        <v>0</v>
      </c>
      <c r="L161" s="234">
        <v>15</v>
      </c>
      <c r="M161" s="234">
        <f>G161*(1+L161/100)</f>
        <v>0</v>
      </c>
      <c r="N161" s="232">
        <v>3.5E-4</v>
      </c>
      <c r="O161" s="232">
        <f>ROUND(E161*N161,2)</f>
        <v>0.23</v>
      </c>
      <c r="P161" s="232">
        <v>0</v>
      </c>
      <c r="Q161" s="232">
        <f>ROUND(E161*P161,2)</f>
        <v>0</v>
      </c>
      <c r="R161" s="234" t="s">
        <v>359</v>
      </c>
      <c r="S161" s="234" t="s">
        <v>136</v>
      </c>
      <c r="T161" s="235" t="s">
        <v>136</v>
      </c>
      <c r="U161" s="220">
        <v>1.35E-2</v>
      </c>
      <c r="V161" s="220">
        <f>ROUND(E161*U161,2)</f>
        <v>8.68</v>
      </c>
      <c r="W161" s="220"/>
      <c r="X161" s="220" t="s">
        <v>167</v>
      </c>
      <c r="Y161" s="220" t="s">
        <v>139</v>
      </c>
      <c r="Z161" s="210"/>
      <c r="AA161" s="210"/>
      <c r="AB161" s="210"/>
      <c r="AC161" s="210"/>
      <c r="AD161" s="210"/>
      <c r="AE161" s="210"/>
      <c r="AF161" s="210"/>
      <c r="AG161" s="210" t="s">
        <v>168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17"/>
      <c r="B162" s="218"/>
      <c r="C162" s="251" t="s">
        <v>183</v>
      </c>
      <c r="D162" s="244"/>
      <c r="E162" s="245"/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172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51" t="s">
        <v>484</v>
      </c>
      <c r="D163" s="244"/>
      <c r="E163" s="245">
        <v>25.4</v>
      </c>
      <c r="F163" s="220"/>
      <c r="G163" s="22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172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51" t="s">
        <v>485</v>
      </c>
      <c r="D164" s="244"/>
      <c r="E164" s="245">
        <v>94.84</v>
      </c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172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17"/>
      <c r="B165" s="218"/>
      <c r="C165" s="251" t="s">
        <v>486</v>
      </c>
      <c r="D165" s="244"/>
      <c r="E165" s="245">
        <v>43.53</v>
      </c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172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51" t="s">
        <v>487</v>
      </c>
      <c r="D166" s="244"/>
      <c r="E166" s="245">
        <v>150.80000000000001</v>
      </c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172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51" t="s">
        <v>488</v>
      </c>
      <c r="D167" s="244"/>
      <c r="E167" s="245">
        <v>57.69</v>
      </c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172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17"/>
      <c r="B168" s="218"/>
      <c r="C168" s="251" t="s">
        <v>489</v>
      </c>
      <c r="D168" s="244"/>
      <c r="E168" s="245">
        <v>25.08</v>
      </c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10"/>
      <c r="AA168" s="210"/>
      <c r="AB168" s="210"/>
      <c r="AC168" s="210"/>
      <c r="AD168" s="210"/>
      <c r="AE168" s="210"/>
      <c r="AF168" s="210"/>
      <c r="AG168" s="210" t="s">
        <v>172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17"/>
      <c r="B169" s="218"/>
      <c r="C169" s="251" t="s">
        <v>490</v>
      </c>
      <c r="D169" s="244"/>
      <c r="E169" s="245">
        <v>179.62</v>
      </c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172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17"/>
      <c r="B170" s="218"/>
      <c r="C170" s="251" t="s">
        <v>491</v>
      </c>
      <c r="D170" s="244"/>
      <c r="E170" s="245">
        <v>66.3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172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x14ac:dyDescent="0.2">
      <c r="A171" s="222" t="s">
        <v>131</v>
      </c>
      <c r="B171" s="223" t="s">
        <v>97</v>
      </c>
      <c r="C171" s="238" t="s">
        <v>98</v>
      </c>
      <c r="D171" s="224"/>
      <c r="E171" s="225"/>
      <c r="F171" s="226"/>
      <c r="G171" s="226">
        <f>SUMIF(AG172:AG201,"&lt;&gt;NOR",G172:G201)</f>
        <v>0</v>
      </c>
      <c r="H171" s="226"/>
      <c r="I171" s="226">
        <f>SUM(I172:I201)</f>
        <v>0</v>
      </c>
      <c r="J171" s="226"/>
      <c r="K171" s="226">
        <f>SUM(K172:K201)</f>
        <v>0</v>
      </c>
      <c r="L171" s="226"/>
      <c r="M171" s="226">
        <f>SUM(M172:M201)</f>
        <v>0</v>
      </c>
      <c r="N171" s="225"/>
      <c r="O171" s="225">
        <f>SUM(O172:O201)</f>
        <v>0</v>
      </c>
      <c r="P171" s="225"/>
      <c r="Q171" s="225">
        <f>SUM(Q172:Q201)</f>
        <v>0</v>
      </c>
      <c r="R171" s="226"/>
      <c r="S171" s="226"/>
      <c r="T171" s="227"/>
      <c r="U171" s="221"/>
      <c r="V171" s="221">
        <f>SUM(V172:V201)</f>
        <v>79.83</v>
      </c>
      <c r="W171" s="221"/>
      <c r="X171" s="221"/>
      <c r="Y171" s="221"/>
      <c r="AG171" t="s">
        <v>132</v>
      </c>
    </row>
    <row r="172" spans="1:60" outlineLevel="1" x14ac:dyDescent="0.2">
      <c r="A172" s="229">
        <v>26</v>
      </c>
      <c r="B172" s="230" t="s">
        <v>374</v>
      </c>
      <c r="C172" s="239" t="s">
        <v>375</v>
      </c>
      <c r="D172" s="231" t="s">
        <v>231</v>
      </c>
      <c r="E172" s="232">
        <v>1.0936300000000001</v>
      </c>
      <c r="F172" s="233"/>
      <c r="G172" s="234">
        <f>ROUND(E172*F172,2)</f>
        <v>0</v>
      </c>
      <c r="H172" s="233"/>
      <c r="I172" s="234">
        <f>ROUND(E172*H172,2)</f>
        <v>0</v>
      </c>
      <c r="J172" s="233"/>
      <c r="K172" s="234">
        <f>ROUND(E172*J172,2)</f>
        <v>0</v>
      </c>
      <c r="L172" s="234">
        <v>15</v>
      </c>
      <c r="M172" s="234">
        <f>G172*(1+L172/100)</f>
        <v>0</v>
      </c>
      <c r="N172" s="232">
        <v>0</v>
      </c>
      <c r="O172" s="232">
        <f>ROUND(E172*N172,2)</f>
        <v>0</v>
      </c>
      <c r="P172" s="232">
        <v>0</v>
      </c>
      <c r="Q172" s="232">
        <f>ROUND(E172*P172,2)</f>
        <v>0</v>
      </c>
      <c r="R172" s="234" t="s">
        <v>220</v>
      </c>
      <c r="S172" s="234" t="s">
        <v>136</v>
      </c>
      <c r="T172" s="235" t="s">
        <v>136</v>
      </c>
      <c r="U172" s="220">
        <v>0</v>
      </c>
      <c r="V172" s="220">
        <f>ROUND(E172*U172,2)</f>
        <v>0</v>
      </c>
      <c r="W172" s="220"/>
      <c r="X172" s="220" t="s">
        <v>167</v>
      </c>
      <c r="Y172" s="220" t="s">
        <v>139</v>
      </c>
      <c r="Z172" s="210"/>
      <c r="AA172" s="210"/>
      <c r="AB172" s="210"/>
      <c r="AC172" s="210"/>
      <c r="AD172" s="210"/>
      <c r="AE172" s="210"/>
      <c r="AF172" s="210"/>
      <c r="AG172" s="210" t="s">
        <v>168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17"/>
      <c r="B173" s="218"/>
      <c r="C173" s="251" t="s">
        <v>536</v>
      </c>
      <c r="D173" s="244"/>
      <c r="E173" s="245">
        <v>1.0936300000000001</v>
      </c>
      <c r="F173" s="220"/>
      <c r="G173" s="220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172</v>
      </c>
      <c r="AH173" s="210">
        <v>7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29">
        <v>27</v>
      </c>
      <c r="B174" s="230" t="s">
        <v>380</v>
      </c>
      <c r="C174" s="239" t="s">
        <v>381</v>
      </c>
      <c r="D174" s="231" t="s">
        <v>231</v>
      </c>
      <c r="E174" s="232">
        <v>7.12</v>
      </c>
      <c r="F174" s="233"/>
      <c r="G174" s="234">
        <f>ROUND(E174*F174,2)</f>
        <v>0</v>
      </c>
      <c r="H174" s="233"/>
      <c r="I174" s="234">
        <f>ROUND(E174*H174,2)</f>
        <v>0</v>
      </c>
      <c r="J174" s="233"/>
      <c r="K174" s="234">
        <f>ROUND(E174*J174,2)</f>
        <v>0</v>
      </c>
      <c r="L174" s="234">
        <v>15</v>
      </c>
      <c r="M174" s="234">
        <f>G174*(1+L174/100)</f>
        <v>0</v>
      </c>
      <c r="N174" s="232">
        <v>0</v>
      </c>
      <c r="O174" s="232">
        <f>ROUND(E174*N174,2)</f>
        <v>0</v>
      </c>
      <c r="P174" s="232">
        <v>0</v>
      </c>
      <c r="Q174" s="232">
        <f>ROUND(E174*P174,2)</f>
        <v>0</v>
      </c>
      <c r="R174" s="234" t="s">
        <v>220</v>
      </c>
      <c r="S174" s="234" t="s">
        <v>136</v>
      </c>
      <c r="T174" s="235" t="s">
        <v>136</v>
      </c>
      <c r="U174" s="220">
        <v>0</v>
      </c>
      <c r="V174" s="220">
        <f>ROUND(E174*U174,2)</f>
        <v>0</v>
      </c>
      <c r="W174" s="220"/>
      <c r="X174" s="220" t="s">
        <v>167</v>
      </c>
      <c r="Y174" s="220" t="s">
        <v>139</v>
      </c>
      <c r="Z174" s="210"/>
      <c r="AA174" s="210"/>
      <c r="AB174" s="210"/>
      <c r="AC174" s="210"/>
      <c r="AD174" s="210"/>
      <c r="AE174" s="210"/>
      <c r="AF174" s="210"/>
      <c r="AG174" s="210" t="s">
        <v>168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17"/>
      <c r="B175" s="218"/>
      <c r="C175" s="251" t="s">
        <v>537</v>
      </c>
      <c r="D175" s="244"/>
      <c r="E175" s="245">
        <v>8.2136300000000002</v>
      </c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172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1" t="s">
        <v>538</v>
      </c>
      <c r="D176" s="244"/>
      <c r="E176" s="245">
        <v>-1.0936300000000001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172</v>
      </c>
      <c r="AH176" s="210">
        <v>5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22.5" outlineLevel="1" x14ac:dyDescent="0.2">
      <c r="A177" s="229">
        <v>28</v>
      </c>
      <c r="B177" s="230" t="s">
        <v>387</v>
      </c>
      <c r="C177" s="239" t="s">
        <v>388</v>
      </c>
      <c r="D177" s="231" t="s">
        <v>231</v>
      </c>
      <c r="E177" s="232">
        <v>8.2136300000000002</v>
      </c>
      <c r="F177" s="233"/>
      <c r="G177" s="234">
        <f>ROUND(E177*F177,2)</f>
        <v>0</v>
      </c>
      <c r="H177" s="233"/>
      <c r="I177" s="234">
        <f>ROUND(E177*H177,2)</f>
        <v>0</v>
      </c>
      <c r="J177" s="233"/>
      <c r="K177" s="234">
        <f>ROUND(E177*J177,2)</f>
        <v>0</v>
      </c>
      <c r="L177" s="234">
        <v>15</v>
      </c>
      <c r="M177" s="234">
        <f>G177*(1+L177/100)</f>
        <v>0</v>
      </c>
      <c r="N177" s="232">
        <v>0</v>
      </c>
      <c r="O177" s="232">
        <f>ROUND(E177*N177,2)</f>
        <v>0</v>
      </c>
      <c r="P177" s="232">
        <v>0</v>
      </c>
      <c r="Q177" s="232">
        <f>ROUND(E177*P177,2)</f>
        <v>0</v>
      </c>
      <c r="R177" s="234" t="s">
        <v>220</v>
      </c>
      <c r="S177" s="234" t="s">
        <v>136</v>
      </c>
      <c r="T177" s="235" t="s">
        <v>136</v>
      </c>
      <c r="U177" s="220">
        <v>2.0089999999999999</v>
      </c>
      <c r="V177" s="220">
        <f>ROUND(E177*U177,2)</f>
        <v>16.5</v>
      </c>
      <c r="W177" s="220"/>
      <c r="X177" s="220" t="s">
        <v>389</v>
      </c>
      <c r="Y177" s="220" t="s">
        <v>139</v>
      </c>
      <c r="Z177" s="210"/>
      <c r="AA177" s="210"/>
      <c r="AB177" s="210"/>
      <c r="AC177" s="210"/>
      <c r="AD177" s="210"/>
      <c r="AE177" s="210"/>
      <c r="AF177" s="210"/>
      <c r="AG177" s="210" t="s">
        <v>390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17"/>
      <c r="B178" s="218"/>
      <c r="C178" s="251" t="s">
        <v>382</v>
      </c>
      <c r="D178" s="244"/>
      <c r="E178" s="245"/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172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17"/>
      <c r="B179" s="218"/>
      <c r="C179" s="251" t="s">
        <v>539</v>
      </c>
      <c r="D179" s="244"/>
      <c r="E179" s="245"/>
      <c r="F179" s="220"/>
      <c r="G179" s="22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10"/>
      <c r="AA179" s="210"/>
      <c r="AB179" s="210"/>
      <c r="AC179" s="210"/>
      <c r="AD179" s="210"/>
      <c r="AE179" s="210"/>
      <c r="AF179" s="210"/>
      <c r="AG179" s="210" t="s">
        <v>172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17"/>
      <c r="B180" s="218"/>
      <c r="C180" s="251" t="s">
        <v>540</v>
      </c>
      <c r="D180" s="244"/>
      <c r="E180" s="245">
        <v>8.2136300000000002</v>
      </c>
      <c r="F180" s="220"/>
      <c r="G180" s="220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10"/>
      <c r="AA180" s="210"/>
      <c r="AB180" s="210"/>
      <c r="AC180" s="210"/>
      <c r="AD180" s="210"/>
      <c r="AE180" s="210"/>
      <c r="AF180" s="210"/>
      <c r="AG180" s="210" t="s">
        <v>172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ht="22.5" outlineLevel="1" x14ac:dyDescent="0.2">
      <c r="A181" s="229">
        <v>29</v>
      </c>
      <c r="B181" s="230" t="s">
        <v>392</v>
      </c>
      <c r="C181" s="239" t="s">
        <v>393</v>
      </c>
      <c r="D181" s="231" t="s">
        <v>231</v>
      </c>
      <c r="E181" s="232">
        <v>49.281790000000001</v>
      </c>
      <c r="F181" s="233"/>
      <c r="G181" s="234">
        <f>ROUND(E181*F181,2)</f>
        <v>0</v>
      </c>
      <c r="H181" s="233"/>
      <c r="I181" s="234">
        <f>ROUND(E181*H181,2)</f>
        <v>0</v>
      </c>
      <c r="J181" s="233"/>
      <c r="K181" s="234">
        <f>ROUND(E181*J181,2)</f>
        <v>0</v>
      </c>
      <c r="L181" s="234">
        <v>15</v>
      </c>
      <c r="M181" s="234">
        <f>G181*(1+L181/100)</f>
        <v>0</v>
      </c>
      <c r="N181" s="232">
        <v>0</v>
      </c>
      <c r="O181" s="232">
        <f>ROUND(E181*N181,2)</f>
        <v>0</v>
      </c>
      <c r="P181" s="232">
        <v>0</v>
      </c>
      <c r="Q181" s="232">
        <f>ROUND(E181*P181,2)</f>
        <v>0</v>
      </c>
      <c r="R181" s="234" t="s">
        <v>220</v>
      </c>
      <c r="S181" s="234" t="s">
        <v>136</v>
      </c>
      <c r="T181" s="235" t="s">
        <v>136</v>
      </c>
      <c r="U181" s="220">
        <v>0.95899999999999996</v>
      </c>
      <c r="V181" s="220">
        <f>ROUND(E181*U181,2)</f>
        <v>47.26</v>
      </c>
      <c r="W181" s="220"/>
      <c r="X181" s="220" t="s">
        <v>389</v>
      </c>
      <c r="Y181" s="220" t="s">
        <v>139</v>
      </c>
      <c r="Z181" s="210"/>
      <c r="AA181" s="210"/>
      <c r="AB181" s="210"/>
      <c r="AC181" s="210"/>
      <c r="AD181" s="210"/>
      <c r="AE181" s="210"/>
      <c r="AF181" s="210"/>
      <c r="AG181" s="210" t="s">
        <v>390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17"/>
      <c r="B182" s="218"/>
      <c r="C182" s="251" t="s">
        <v>382</v>
      </c>
      <c r="D182" s="244"/>
      <c r="E182" s="245"/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10"/>
      <c r="AA182" s="210"/>
      <c r="AB182" s="210"/>
      <c r="AC182" s="210"/>
      <c r="AD182" s="210"/>
      <c r="AE182" s="210"/>
      <c r="AF182" s="210"/>
      <c r="AG182" s="210" t="s">
        <v>172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">
      <c r="A183" s="217"/>
      <c r="B183" s="218"/>
      <c r="C183" s="251" t="s">
        <v>539</v>
      </c>
      <c r="D183" s="244"/>
      <c r="E183" s="245"/>
      <c r="F183" s="220"/>
      <c r="G183" s="220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172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">
      <c r="A184" s="217"/>
      <c r="B184" s="218"/>
      <c r="C184" s="251" t="s">
        <v>541</v>
      </c>
      <c r="D184" s="244"/>
      <c r="E184" s="245">
        <v>49.281790000000001</v>
      </c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10"/>
      <c r="AA184" s="210"/>
      <c r="AB184" s="210"/>
      <c r="AC184" s="210"/>
      <c r="AD184" s="210"/>
      <c r="AE184" s="210"/>
      <c r="AF184" s="210"/>
      <c r="AG184" s="210" t="s">
        <v>172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29">
        <v>30</v>
      </c>
      <c r="B185" s="230" t="s">
        <v>395</v>
      </c>
      <c r="C185" s="239" t="s">
        <v>396</v>
      </c>
      <c r="D185" s="231" t="s">
        <v>231</v>
      </c>
      <c r="E185" s="232">
        <v>8.2136300000000002</v>
      </c>
      <c r="F185" s="233"/>
      <c r="G185" s="234">
        <f>ROUND(E185*F185,2)</f>
        <v>0</v>
      </c>
      <c r="H185" s="233"/>
      <c r="I185" s="234">
        <f>ROUND(E185*H185,2)</f>
        <v>0</v>
      </c>
      <c r="J185" s="233"/>
      <c r="K185" s="234">
        <f>ROUND(E185*J185,2)</f>
        <v>0</v>
      </c>
      <c r="L185" s="234">
        <v>15</v>
      </c>
      <c r="M185" s="234">
        <f>G185*(1+L185/100)</f>
        <v>0</v>
      </c>
      <c r="N185" s="232">
        <v>0</v>
      </c>
      <c r="O185" s="232">
        <f>ROUND(E185*N185,2)</f>
        <v>0</v>
      </c>
      <c r="P185" s="232">
        <v>0</v>
      </c>
      <c r="Q185" s="232">
        <f>ROUND(E185*P185,2)</f>
        <v>0</v>
      </c>
      <c r="R185" s="234" t="s">
        <v>220</v>
      </c>
      <c r="S185" s="234" t="s">
        <v>136</v>
      </c>
      <c r="T185" s="235" t="s">
        <v>136</v>
      </c>
      <c r="U185" s="220">
        <v>0.49</v>
      </c>
      <c r="V185" s="220">
        <f>ROUND(E185*U185,2)</f>
        <v>4.0199999999999996</v>
      </c>
      <c r="W185" s="220"/>
      <c r="X185" s="220" t="s">
        <v>389</v>
      </c>
      <c r="Y185" s="220" t="s">
        <v>139</v>
      </c>
      <c r="Z185" s="210"/>
      <c r="AA185" s="210"/>
      <c r="AB185" s="210"/>
      <c r="AC185" s="210"/>
      <c r="AD185" s="210"/>
      <c r="AE185" s="210"/>
      <c r="AF185" s="210"/>
      <c r="AG185" s="210" t="s">
        <v>390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17"/>
      <c r="B186" s="218"/>
      <c r="C186" s="240" t="s">
        <v>397</v>
      </c>
      <c r="D186" s="237"/>
      <c r="E186" s="237"/>
      <c r="F186" s="237"/>
      <c r="G186" s="237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142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17"/>
      <c r="B187" s="218"/>
      <c r="C187" s="251" t="s">
        <v>382</v>
      </c>
      <c r="D187" s="244"/>
      <c r="E187" s="245"/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172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51" t="s">
        <v>539</v>
      </c>
      <c r="D188" s="244"/>
      <c r="E188" s="245"/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172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51" t="s">
        <v>540</v>
      </c>
      <c r="D189" s="244"/>
      <c r="E189" s="245">
        <v>8.2136300000000002</v>
      </c>
      <c r="F189" s="220"/>
      <c r="G189" s="220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10"/>
      <c r="AA189" s="210"/>
      <c r="AB189" s="210"/>
      <c r="AC189" s="210"/>
      <c r="AD189" s="210"/>
      <c r="AE189" s="210"/>
      <c r="AF189" s="210"/>
      <c r="AG189" s="210" t="s">
        <v>172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29">
        <v>31</v>
      </c>
      <c r="B190" s="230" t="s">
        <v>398</v>
      </c>
      <c r="C190" s="239" t="s">
        <v>399</v>
      </c>
      <c r="D190" s="231" t="s">
        <v>231</v>
      </c>
      <c r="E190" s="232">
        <v>41.068159999999999</v>
      </c>
      <c r="F190" s="233"/>
      <c r="G190" s="234">
        <f>ROUND(E190*F190,2)</f>
        <v>0</v>
      </c>
      <c r="H190" s="233"/>
      <c r="I190" s="234">
        <f>ROUND(E190*H190,2)</f>
        <v>0</v>
      </c>
      <c r="J190" s="233"/>
      <c r="K190" s="234">
        <f>ROUND(E190*J190,2)</f>
        <v>0</v>
      </c>
      <c r="L190" s="234">
        <v>15</v>
      </c>
      <c r="M190" s="234">
        <f>G190*(1+L190/100)</f>
        <v>0</v>
      </c>
      <c r="N190" s="232">
        <v>0</v>
      </c>
      <c r="O190" s="232">
        <f>ROUND(E190*N190,2)</f>
        <v>0</v>
      </c>
      <c r="P190" s="232">
        <v>0</v>
      </c>
      <c r="Q190" s="232">
        <f>ROUND(E190*P190,2)</f>
        <v>0</v>
      </c>
      <c r="R190" s="234" t="s">
        <v>220</v>
      </c>
      <c r="S190" s="234" t="s">
        <v>136</v>
      </c>
      <c r="T190" s="235" t="s">
        <v>136</v>
      </c>
      <c r="U190" s="220">
        <v>0</v>
      </c>
      <c r="V190" s="220">
        <f>ROUND(E190*U190,2)</f>
        <v>0</v>
      </c>
      <c r="W190" s="220"/>
      <c r="X190" s="220" t="s">
        <v>389</v>
      </c>
      <c r="Y190" s="220" t="s">
        <v>139</v>
      </c>
      <c r="Z190" s="210"/>
      <c r="AA190" s="210"/>
      <c r="AB190" s="210"/>
      <c r="AC190" s="210"/>
      <c r="AD190" s="210"/>
      <c r="AE190" s="210"/>
      <c r="AF190" s="210"/>
      <c r="AG190" s="210" t="s">
        <v>390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17"/>
      <c r="B191" s="218"/>
      <c r="C191" s="251" t="s">
        <v>382</v>
      </c>
      <c r="D191" s="244"/>
      <c r="E191" s="245"/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172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17"/>
      <c r="B192" s="218"/>
      <c r="C192" s="251" t="s">
        <v>539</v>
      </c>
      <c r="D192" s="244"/>
      <c r="E192" s="245"/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10"/>
      <c r="AA192" s="210"/>
      <c r="AB192" s="210"/>
      <c r="AC192" s="210"/>
      <c r="AD192" s="210"/>
      <c r="AE192" s="210"/>
      <c r="AF192" s="210"/>
      <c r="AG192" s="210" t="s">
        <v>172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51" t="s">
        <v>542</v>
      </c>
      <c r="D193" s="244"/>
      <c r="E193" s="245">
        <v>41.068159999999999</v>
      </c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172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29">
        <v>32</v>
      </c>
      <c r="B194" s="230" t="s">
        <v>401</v>
      </c>
      <c r="C194" s="239" t="s">
        <v>402</v>
      </c>
      <c r="D194" s="231" t="s">
        <v>231</v>
      </c>
      <c r="E194" s="232">
        <v>8.2136300000000002</v>
      </c>
      <c r="F194" s="233"/>
      <c r="G194" s="234">
        <f>ROUND(E194*F194,2)</f>
        <v>0</v>
      </c>
      <c r="H194" s="233"/>
      <c r="I194" s="234">
        <f>ROUND(E194*H194,2)</f>
        <v>0</v>
      </c>
      <c r="J194" s="233"/>
      <c r="K194" s="234">
        <f>ROUND(E194*J194,2)</f>
        <v>0</v>
      </c>
      <c r="L194" s="234">
        <v>15</v>
      </c>
      <c r="M194" s="234">
        <f>G194*(1+L194/100)</f>
        <v>0</v>
      </c>
      <c r="N194" s="232">
        <v>0</v>
      </c>
      <c r="O194" s="232">
        <f>ROUND(E194*N194,2)</f>
        <v>0</v>
      </c>
      <c r="P194" s="232">
        <v>0</v>
      </c>
      <c r="Q194" s="232">
        <f>ROUND(E194*P194,2)</f>
        <v>0</v>
      </c>
      <c r="R194" s="234" t="s">
        <v>220</v>
      </c>
      <c r="S194" s="234" t="s">
        <v>136</v>
      </c>
      <c r="T194" s="235" t="s">
        <v>136</v>
      </c>
      <c r="U194" s="220">
        <v>0.94199999999999995</v>
      </c>
      <c r="V194" s="220">
        <f>ROUND(E194*U194,2)</f>
        <v>7.74</v>
      </c>
      <c r="W194" s="220"/>
      <c r="X194" s="220" t="s">
        <v>389</v>
      </c>
      <c r="Y194" s="220" t="s">
        <v>139</v>
      </c>
      <c r="Z194" s="210"/>
      <c r="AA194" s="210"/>
      <c r="AB194" s="210"/>
      <c r="AC194" s="210"/>
      <c r="AD194" s="210"/>
      <c r="AE194" s="210"/>
      <c r="AF194" s="210"/>
      <c r="AG194" s="210" t="s">
        <v>390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17"/>
      <c r="B195" s="218"/>
      <c r="C195" s="251" t="s">
        <v>382</v>
      </c>
      <c r="D195" s="244"/>
      <c r="E195" s="245"/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172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17"/>
      <c r="B196" s="218"/>
      <c r="C196" s="251" t="s">
        <v>539</v>
      </c>
      <c r="D196" s="244"/>
      <c r="E196" s="245"/>
      <c r="F196" s="220"/>
      <c r="G196" s="22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172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17"/>
      <c r="B197" s="218"/>
      <c r="C197" s="251" t="s">
        <v>540</v>
      </c>
      <c r="D197" s="244"/>
      <c r="E197" s="245">
        <v>8.2136300000000002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172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22.5" outlineLevel="1" x14ac:dyDescent="0.2">
      <c r="A198" s="229">
        <v>33</v>
      </c>
      <c r="B198" s="230" t="s">
        <v>403</v>
      </c>
      <c r="C198" s="239" t="s">
        <v>404</v>
      </c>
      <c r="D198" s="231" t="s">
        <v>231</v>
      </c>
      <c r="E198" s="232">
        <v>41.068159999999999</v>
      </c>
      <c r="F198" s="233"/>
      <c r="G198" s="234">
        <f>ROUND(E198*F198,2)</f>
        <v>0</v>
      </c>
      <c r="H198" s="233"/>
      <c r="I198" s="234">
        <f>ROUND(E198*H198,2)</f>
        <v>0</v>
      </c>
      <c r="J198" s="233"/>
      <c r="K198" s="234">
        <f>ROUND(E198*J198,2)</f>
        <v>0</v>
      </c>
      <c r="L198" s="234">
        <v>15</v>
      </c>
      <c r="M198" s="234">
        <f>G198*(1+L198/100)</f>
        <v>0</v>
      </c>
      <c r="N198" s="232">
        <v>0</v>
      </c>
      <c r="O198" s="232">
        <f>ROUND(E198*N198,2)</f>
        <v>0</v>
      </c>
      <c r="P198" s="232">
        <v>0</v>
      </c>
      <c r="Q198" s="232">
        <f>ROUND(E198*P198,2)</f>
        <v>0</v>
      </c>
      <c r="R198" s="234" t="s">
        <v>220</v>
      </c>
      <c r="S198" s="234" t="s">
        <v>136</v>
      </c>
      <c r="T198" s="235" t="s">
        <v>136</v>
      </c>
      <c r="U198" s="220">
        <v>0.105</v>
      </c>
      <c r="V198" s="220">
        <f>ROUND(E198*U198,2)</f>
        <v>4.3099999999999996</v>
      </c>
      <c r="W198" s="220"/>
      <c r="X198" s="220" t="s">
        <v>389</v>
      </c>
      <c r="Y198" s="220" t="s">
        <v>139</v>
      </c>
      <c r="Z198" s="210"/>
      <c r="AA198" s="210"/>
      <c r="AB198" s="210"/>
      <c r="AC198" s="210"/>
      <c r="AD198" s="210"/>
      <c r="AE198" s="210"/>
      <c r="AF198" s="210"/>
      <c r="AG198" s="210" t="s">
        <v>390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17"/>
      <c r="B199" s="218"/>
      <c r="C199" s="251" t="s">
        <v>382</v>
      </c>
      <c r="D199" s="244"/>
      <c r="E199" s="245"/>
      <c r="F199" s="220"/>
      <c r="G199" s="22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172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17"/>
      <c r="B200" s="218"/>
      <c r="C200" s="251" t="s">
        <v>539</v>
      </c>
      <c r="D200" s="244"/>
      <c r="E200" s="245"/>
      <c r="F200" s="220"/>
      <c r="G200" s="220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172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51" t="s">
        <v>542</v>
      </c>
      <c r="D201" s="244"/>
      <c r="E201" s="245">
        <v>41.068159999999999</v>
      </c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172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x14ac:dyDescent="0.2">
      <c r="A202" s="3"/>
      <c r="B202" s="4"/>
      <c r="C202" s="241"/>
      <c r="D202" s="6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AE202">
        <v>15</v>
      </c>
      <c r="AF202">
        <v>21</v>
      </c>
      <c r="AG202" t="s">
        <v>117</v>
      </c>
    </row>
    <row r="203" spans="1:60" x14ac:dyDescent="0.2">
      <c r="A203" s="213"/>
      <c r="B203" s="214" t="s">
        <v>29</v>
      </c>
      <c r="C203" s="242"/>
      <c r="D203" s="215"/>
      <c r="E203" s="216"/>
      <c r="F203" s="216"/>
      <c r="G203" s="228">
        <f>G8+G14+G58+G63+G69+G86+G150+G171</f>
        <v>0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AE203">
        <f>SUMIF(L7:L201,AE202,G7:G201)</f>
        <v>0</v>
      </c>
      <c r="AF203">
        <f>SUMIF(L7:L201,AF202,G7:G201)</f>
        <v>0</v>
      </c>
      <c r="AG203" t="s">
        <v>160</v>
      </c>
    </row>
    <row r="204" spans="1:60" x14ac:dyDescent="0.2">
      <c r="C204" s="243"/>
      <c r="D204" s="10"/>
      <c r="AG204" t="s">
        <v>161</v>
      </c>
    </row>
    <row r="205" spans="1:60" x14ac:dyDescent="0.2">
      <c r="D205" s="10"/>
    </row>
    <row r="206" spans="1:60" x14ac:dyDescent="0.2">
      <c r="D206" s="10"/>
    </row>
    <row r="207" spans="1:60" x14ac:dyDescent="0.2">
      <c r="D207" s="10"/>
    </row>
    <row r="208" spans="1:60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kip/vFG+PtEp/7Pzcs0ynB6TeJn2Ufq/MGn0Z8cMbq2xWJ28Yc5gSdBzxkzIeu28Xyr4lMjYnaX4ImeExr8nQ==" saltValue="rCMKVzPvDPiuiVuNjrTvsQ==" spinCount="100000" sheet="1" formatRows="0"/>
  <mergeCells count="46">
    <mergeCell ref="C142:G142"/>
    <mergeCell ref="C143:G143"/>
    <mergeCell ref="C146:G146"/>
    <mergeCell ref="C186:G186"/>
    <mergeCell ref="C126:G126"/>
    <mergeCell ref="C127:G127"/>
    <mergeCell ref="C128:G128"/>
    <mergeCell ref="C129:G129"/>
    <mergeCell ref="C140:G140"/>
    <mergeCell ref="C141:G141"/>
    <mergeCell ref="C120:G120"/>
    <mergeCell ref="C121:G121"/>
    <mergeCell ref="C122:G122"/>
    <mergeCell ref="C123:G123"/>
    <mergeCell ref="C124:G124"/>
    <mergeCell ref="C125:G125"/>
    <mergeCell ref="C111:G111"/>
    <mergeCell ref="C112:G112"/>
    <mergeCell ref="C116:G116"/>
    <mergeCell ref="C117:G117"/>
    <mergeCell ref="C118:G118"/>
    <mergeCell ref="C119:G119"/>
    <mergeCell ref="C105:G105"/>
    <mergeCell ref="C106:G106"/>
    <mergeCell ref="C107:G107"/>
    <mergeCell ref="C108:G108"/>
    <mergeCell ref="C109:G109"/>
    <mergeCell ref="C110:G110"/>
    <mergeCell ref="C99:G99"/>
    <mergeCell ref="C100:G100"/>
    <mergeCell ref="C101:G101"/>
    <mergeCell ref="C102:G102"/>
    <mergeCell ref="C103:G103"/>
    <mergeCell ref="C104:G104"/>
    <mergeCell ref="C65:G65"/>
    <mergeCell ref="C73:G73"/>
    <mergeCell ref="C74:G74"/>
    <mergeCell ref="C82:G82"/>
    <mergeCell ref="C88:G88"/>
    <mergeCell ref="C92:G9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B5176-3A77-4EDC-BFE7-4589066C764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162</v>
      </c>
      <c r="B1" s="195"/>
      <c r="C1" s="195"/>
      <c r="D1" s="195"/>
      <c r="E1" s="195"/>
      <c r="F1" s="195"/>
      <c r="G1" s="195"/>
      <c r="AG1" t="s">
        <v>103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104</v>
      </c>
    </row>
    <row r="3" spans="1:60" ht="24.95" customHeight="1" x14ac:dyDescent="0.2">
      <c r="A3" s="196" t="s">
        <v>8</v>
      </c>
      <c r="B3" s="49" t="s">
        <v>64</v>
      </c>
      <c r="C3" s="199" t="s">
        <v>65</v>
      </c>
      <c r="D3" s="197"/>
      <c r="E3" s="197"/>
      <c r="F3" s="197"/>
      <c r="G3" s="198"/>
      <c r="AC3" s="174" t="s">
        <v>104</v>
      </c>
      <c r="AG3" t="s">
        <v>107</v>
      </c>
    </row>
    <row r="4" spans="1:60" ht="24.95" customHeight="1" x14ac:dyDescent="0.2">
      <c r="A4" s="200" t="s">
        <v>9</v>
      </c>
      <c r="B4" s="201" t="s">
        <v>54</v>
      </c>
      <c r="C4" s="202" t="s">
        <v>59</v>
      </c>
      <c r="D4" s="203"/>
      <c r="E4" s="203"/>
      <c r="F4" s="203"/>
      <c r="G4" s="204"/>
      <c r="AG4" t="s">
        <v>108</v>
      </c>
    </row>
    <row r="5" spans="1:60" x14ac:dyDescent="0.2">
      <c r="D5" s="10"/>
    </row>
    <row r="6" spans="1:60" ht="38.25" x14ac:dyDescent="0.2">
      <c r="A6" s="206" t="s">
        <v>109</v>
      </c>
      <c r="B6" s="208" t="s">
        <v>110</v>
      </c>
      <c r="C6" s="208" t="s">
        <v>111</v>
      </c>
      <c r="D6" s="207" t="s">
        <v>112</v>
      </c>
      <c r="E6" s="206" t="s">
        <v>113</v>
      </c>
      <c r="F6" s="205" t="s">
        <v>114</v>
      </c>
      <c r="G6" s="206" t="s">
        <v>29</v>
      </c>
      <c r="H6" s="209" t="s">
        <v>30</v>
      </c>
      <c r="I6" s="209" t="s">
        <v>115</v>
      </c>
      <c r="J6" s="209" t="s">
        <v>31</v>
      </c>
      <c r="K6" s="209" t="s">
        <v>116</v>
      </c>
      <c r="L6" s="209" t="s">
        <v>117</v>
      </c>
      <c r="M6" s="209" t="s">
        <v>118</v>
      </c>
      <c r="N6" s="209" t="s">
        <v>119</v>
      </c>
      <c r="O6" s="209" t="s">
        <v>120</v>
      </c>
      <c r="P6" s="209" t="s">
        <v>121</v>
      </c>
      <c r="Q6" s="209" t="s">
        <v>122</v>
      </c>
      <c r="R6" s="209" t="s">
        <v>123</v>
      </c>
      <c r="S6" s="209" t="s">
        <v>124</v>
      </c>
      <c r="T6" s="209" t="s">
        <v>125</v>
      </c>
      <c r="U6" s="209" t="s">
        <v>126</v>
      </c>
      <c r="V6" s="209" t="s">
        <v>127</v>
      </c>
      <c r="W6" s="209" t="s">
        <v>128</v>
      </c>
      <c r="X6" s="209" t="s">
        <v>129</v>
      </c>
      <c r="Y6" s="209" t="s">
        <v>130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131</v>
      </c>
      <c r="B8" s="223" t="s">
        <v>81</v>
      </c>
      <c r="C8" s="238" t="s">
        <v>82</v>
      </c>
      <c r="D8" s="224"/>
      <c r="E8" s="225"/>
      <c r="F8" s="226"/>
      <c r="G8" s="226">
        <f>SUMIF(AG9:AG13,"&lt;&gt;NOR",G9:G13)</f>
        <v>0</v>
      </c>
      <c r="H8" s="226"/>
      <c r="I8" s="226">
        <f>SUM(I9:I13)</f>
        <v>0</v>
      </c>
      <c r="J8" s="226"/>
      <c r="K8" s="226">
        <f>SUM(K9:K13)</f>
        <v>0</v>
      </c>
      <c r="L8" s="226"/>
      <c r="M8" s="226">
        <f>SUM(M9:M13)</f>
        <v>0</v>
      </c>
      <c r="N8" s="225"/>
      <c r="O8" s="225">
        <f>SUM(O9:O13)</f>
        <v>1.22</v>
      </c>
      <c r="P8" s="225"/>
      <c r="Q8" s="225">
        <f>SUM(Q9:Q13)</f>
        <v>0</v>
      </c>
      <c r="R8" s="226"/>
      <c r="S8" s="226"/>
      <c r="T8" s="227"/>
      <c r="U8" s="221"/>
      <c r="V8" s="221">
        <f>SUM(V9:V13)</f>
        <v>75.19</v>
      </c>
      <c r="W8" s="221"/>
      <c r="X8" s="221"/>
      <c r="Y8" s="221"/>
      <c r="AG8" t="s">
        <v>132</v>
      </c>
    </row>
    <row r="9" spans="1:60" ht="22.5" outlineLevel="1" x14ac:dyDescent="0.2">
      <c r="A9" s="229">
        <v>1</v>
      </c>
      <c r="B9" s="230" t="s">
        <v>163</v>
      </c>
      <c r="C9" s="239" t="s">
        <v>164</v>
      </c>
      <c r="D9" s="231" t="s">
        <v>165</v>
      </c>
      <c r="E9" s="232">
        <v>73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15</v>
      </c>
      <c r="M9" s="234">
        <f>G9*(1+L9/100)</f>
        <v>0</v>
      </c>
      <c r="N9" s="232">
        <v>1.668E-2</v>
      </c>
      <c r="O9" s="232">
        <f>ROUND(E9*N9,2)</f>
        <v>1.22</v>
      </c>
      <c r="P9" s="232">
        <v>0</v>
      </c>
      <c r="Q9" s="232">
        <f>ROUND(E9*P9,2)</f>
        <v>0</v>
      </c>
      <c r="R9" s="234" t="s">
        <v>166</v>
      </c>
      <c r="S9" s="234" t="s">
        <v>136</v>
      </c>
      <c r="T9" s="235" t="s">
        <v>136</v>
      </c>
      <c r="U9" s="220">
        <v>1.03</v>
      </c>
      <c r="V9" s="220">
        <f>ROUND(E9*U9,2)</f>
        <v>75.19</v>
      </c>
      <c r="W9" s="220"/>
      <c r="X9" s="220" t="s">
        <v>167</v>
      </c>
      <c r="Y9" s="220" t="s">
        <v>139</v>
      </c>
      <c r="Z9" s="210"/>
      <c r="AA9" s="210"/>
      <c r="AB9" s="210"/>
      <c r="AC9" s="210"/>
      <c r="AD9" s="210"/>
      <c r="AE9" s="210"/>
      <c r="AF9" s="210"/>
      <c r="AG9" s="210" t="s">
        <v>168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0" t="s">
        <v>169</v>
      </c>
      <c r="D10" s="237"/>
      <c r="E10" s="237"/>
      <c r="F10" s="237"/>
      <c r="G10" s="237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3" x14ac:dyDescent="0.2">
      <c r="A11" s="217"/>
      <c r="B11" s="218"/>
      <c r="C11" s="250" t="s">
        <v>170</v>
      </c>
      <c r="D11" s="248"/>
      <c r="E11" s="248"/>
      <c r="F11" s="248"/>
      <c r="G11" s="248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142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36" t="str">
        <f>C11</f>
        <v>Položka obsahuje přetmelení spár, osazení rohových lišt, včetně jejich přetmelení a vložení siťoviny a následné přestěrkování plochy ostění.</v>
      </c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1" t="s">
        <v>171</v>
      </c>
      <c r="D12" s="244"/>
      <c r="E12" s="245"/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172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1" t="s">
        <v>543</v>
      </c>
      <c r="D13" s="244"/>
      <c r="E13" s="245">
        <v>73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2" t="s">
        <v>131</v>
      </c>
      <c r="B14" s="223" t="s">
        <v>83</v>
      </c>
      <c r="C14" s="238" t="s">
        <v>84</v>
      </c>
      <c r="D14" s="224"/>
      <c r="E14" s="225"/>
      <c r="F14" s="226"/>
      <c r="G14" s="226">
        <f>SUMIF(AG15:AG57,"&lt;&gt;NOR",G15:G57)</f>
        <v>0</v>
      </c>
      <c r="H14" s="226"/>
      <c r="I14" s="226">
        <f>SUM(I15:I57)</f>
        <v>0</v>
      </c>
      <c r="J14" s="226"/>
      <c r="K14" s="226">
        <f>SUM(K15:K57)</f>
        <v>0</v>
      </c>
      <c r="L14" s="226"/>
      <c r="M14" s="226">
        <f>SUM(M15:M57)</f>
        <v>0</v>
      </c>
      <c r="N14" s="225"/>
      <c r="O14" s="225">
        <f>SUM(O15:O57)</f>
        <v>0.02</v>
      </c>
      <c r="P14" s="225"/>
      <c r="Q14" s="225">
        <f>SUM(Q15:Q57)</f>
        <v>0</v>
      </c>
      <c r="R14" s="226"/>
      <c r="S14" s="226"/>
      <c r="T14" s="227"/>
      <c r="U14" s="221"/>
      <c r="V14" s="221">
        <f>SUM(V15:V57)</f>
        <v>198.35999999999999</v>
      </c>
      <c r="W14" s="221"/>
      <c r="X14" s="221"/>
      <c r="Y14" s="221"/>
      <c r="AG14" t="s">
        <v>132</v>
      </c>
    </row>
    <row r="15" spans="1:60" ht="56.25" outlineLevel="1" x14ac:dyDescent="0.2">
      <c r="A15" s="229">
        <v>2</v>
      </c>
      <c r="B15" s="230" t="s">
        <v>180</v>
      </c>
      <c r="C15" s="239" t="s">
        <v>181</v>
      </c>
      <c r="D15" s="231" t="s">
        <v>182</v>
      </c>
      <c r="E15" s="232">
        <v>619.76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15</v>
      </c>
      <c r="M15" s="234">
        <f>G15*(1+L15/100)</f>
        <v>0</v>
      </c>
      <c r="N15" s="232">
        <v>4.0000000000000003E-5</v>
      </c>
      <c r="O15" s="232">
        <f>ROUND(E15*N15,2)</f>
        <v>0.02</v>
      </c>
      <c r="P15" s="232">
        <v>0</v>
      </c>
      <c r="Q15" s="232">
        <f>ROUND(E15*P15,2)</f>
        <v>0</v>
      </c>
      <c r="R15" s="234" t="s">
        <v>166</v>
      </c>
      <c r="S15" s="234" t="s">
        <v>136</v>
      </c>
      <c r="T15" s="235" t="s">
        <v>136</v>
      </c>
      <c r="U15" s="220">
        <v>0.308</v>
      </c>
      <c r="V15" s="220">
        <f>ROUND(E15*U15,2)</f>
        <v>190.89</v>
      </c>
      <c r="W15" s="220"/>
      <c r="X15" s="220" t="s">
        <v>167</v>
      </c>
      <c r="Y15" s="220" t="s">
        <v>139</v>
      </c>
      <c r="Z15" s="210"/>
      <c r="AA15" s="210"/>
      <c r="AB15" s="210"/>
      <c r="AC15" s="210"/>
      <c r="AD15" s="210"/>
      <c r="AE15" s="210"/>
      <c r="AF15" s="210"/>
      <c r="AG15" s="210" t="s">
        <v>168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1" t="s">
        <v>183</v>
      </c>
      <c r="D16" s="244"/>
      <c r="E16" s="245"/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172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51" t="s">
        <v>544</v>
      </c>
      <c r="D17" s="244"/>
      <c r="E17" s="245">
        <v>21.82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51" t="s">
        <v>545</v>
      </c>
      <c r="D18" s="244"/>
      <c r="E18" s="245">
        <v>73.8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172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51" t="s">
        <v>546</v>
      </c>
      <c r="D19" s="244"/>
      <c r="E19" s="245">
        <v>55.8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172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51" t="s">
        <v>547</v>
      </c>
      <c r="D20" s="244"/>
      <c r="E20" s="245">
        <v>34.4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172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51" t="s">
        <v>548</v>
      </c>
      <c r="D21" s="244"/>
      <c r="E21" s="245">
        <v>82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172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51" t="s">
        <v>549</v>
      </c>
      <c r="D22" s="244"/>
      <c r="E22" s="245">
        <v>36.36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17"/>
      <c r="B23" s="218"/>
      <c r="C23" s="251" t="s">
        <v>550</v>
      </c>
      <c r="D23" s="244"/>
      <c r="E23" s="245">
        <v>36.72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51" t="s">
        <v>551</v>
      </c>
      <c r="D24" s="244"/>
      <c r="E24" s="245">
        <v>24.27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51" t="s">
        <v>552</v>
      </c>
      <c r="D25" s="244"/>
      <c r="E25" s="245">
        <v>33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172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17"/>
      <c r="B26" s="218"/>
      <c r="C26" s="251" t="s">
        <v>553</v>
      </c>
      <c r="D26" s="244"/>
      <c r="E26" s="245">
        <v>27.48</v>
      </c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172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17"/>
      <c r="B27" s="218"/>
      <c r="C27" s="251" t="s">
        <v>554</v>
      </c>
      <c r="D27" s="244"/>
      <c r="E27" s="245">
        <v>54.99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51" t="s">
        <v>555</v>
      </c>
      <c r="D28" s="244"/>
      <c r="E28" s="245">
        <v>10.38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1" t="s">
        <v>556</v>
      </c>
      <c r="D29" s="244"/>
      <c r="E29" s="245">
        <v>8.27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172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1" t="s">
        <v>557</v>
      </c>
      <c r="D30" s="244"/>
      <c r="E30" s="245">
        <v>27.83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17"/>
      <c r="B31" s="218"/>
      <c r="C31" s="251" t="s">
        <v>558</v>
      </c>
      <c r="D31" s="244"/>
      <c r="E31" s="245">
        <v>6.1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172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1" t="s">
        <v>559</v>
      </c>
      <c r="D32" s="244"/>
      <c r="E32" s="245">
        <v>17.12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1" t="s">
        <v>560</v>
      </c>
      <c r="D33" s="244"/>
      <c r="E33" s="245">
        <v>20.12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172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1" t="s">
        <v>561</v>
      </c>
      <c r="D34" s="244"/>
      <c r="E34" s="245">
        <v>29.14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51" t="s">
        <v>562</v>
      </c>
      <c r="D35" s="244"/>
      <c r="E35" s="245">
        <v>14.26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172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1" t="s">
        <v>563</v>
      </c>
      <c r="D36" s="244"/>
      <c r="E36" s="245">
        <v>5.9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29">
        <v>3</v>
      </c>
      <c r="B37" s="230" t="s">
        <v>193</v>
      </c>
      <c r="C37" s="239" t="s">
        <v>194</v>
      </c>
      <c r="D37" s="231" t="s">
        <v>182</v>
      </c>
      <c r="E37" s="232">
        <v>497.92</v>
      </c>
      <c r="F37" s="233"/>
      <c r="G37" s="234">
        <f>ROUND(E37*F37,2)</f>
        <v>0</v>
      </c>
      <c r="H37" s="233"/>
      <c r="I37" s="234">
        <f>ROUND(E37*H37,2)</f>
        <v>0</v>
      </c>
      <c r="J37" s="233"/>
      <c r="K37" s="234">
        <f>ROUND(E37*J37,2)</f>
        <v>0</v>
      </c>
      <c r="L37" s="234">
        <v>15</v>
      </c>
      <c r="M37" s="234">
        <f>G37*(1+L37/100)</f>
        <v>0</v>
      </c>
      <c r="N37" s="232">
        <v>0</v>
      </c>
      <c r="O37" s="232">
        <f>ROUND(E37*N37,2)</f>
        <v>0</v>
      </c>
      <c r="P37" s="232">
        <v>0</v>
      </c>
      <c r="Q37" s="232">
        <f>ROUND(E37*P37,2)</f>
        <v>0</v>
      </c>
      <c r="R37" s="234" t="s">
        <v>195</v>
      </c>
      <c r="S37" s="234" t="s">
        <v>136</v>
      </c>
      <c r="T37" s="235" t="s">
        <v>136</v>
      </c>
      <c r="U37" s="220">
        <v>1.4999999999999999E-2</v>
      </c>
      <c r="V37" s="220">
        <f>ROUND(E37*U37,2)</f>
        <v>7.47</v>
      </c>
      <c r="W37" s="220"/>
      <c r="X37" s="220" t="s">
        <v>167</v>
      </c>
      <c r="Y37" s="220" t="s">
        <v>139</v>
      </c>
      <c r="Z37" s="210"/>
      <c r="AA37" s="210"/>
      <c r="AB37" s="210"/>
      <c r="AC37" s="210"/>
      <c r="AD37" s="210"/>
      <c r="AE37" s="210"/>
      <c r="AF37" s="210"/>
      <c r="AG37" s="210" t="s">
        <v>168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1" t="s">
        <v>196</v>
      </c>
      <c r="D38" s="244"/>
      <c r="E38" s="245"/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172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1" t="s">
        <v>564</v>
      </c>
      <c r="D39" s="244"/>
      <c r="E39" s="245">
        <v>8.9499999999999993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172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51" t="s">
        <v>565</v>
      </c>
      <c r="D40" s="244"/>
      <c r="E40" s="245">
        <v>2.6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172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51" t="s">
        <v>566</v>
      </c>
      <c r="D41" s="244"/>
      <c r="E41" s="245">
        <v>8.1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172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17"/>
      <c r="B42" s="218"/>
      <c r="C42" s="251" t="s">
        <v>567</v>
      </c>
      <c r="D42" s="244"/>
      <c r="E42" s="245">
        <v>5.78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172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51" t="s">
        <v>568</v>
      </c>
      <c r="D43" s="244"/>
      <c r="E43" s="245">
        <v>8.9499999999999993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172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51" t="s">
        <v>569</v>
      </c>
      <c r="D44" s="244"/>
      <c r="E44" s="245">
        <v>2.6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172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51" t="s">
        <v>570</v>
      </c>
      <c r="D45" s="244"/>
      <c r="E45" s="245">
        <v>8.1</v>
      </c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172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51" t="s">
        <v>571</v>
      </c>
      <c r="D46" s="244"/>
      <c r="E46" s="245">
        <v>12.05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172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51" t="s">
        <v>567</v>
      </c>
      <c r="D47" s="244"/>
      <c r="E47" s="245">
        <v>5.78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172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1" t="s">
        <v>572</v>
      </c>
      <c r="D48" s="244"/>
      <c r="E48" s="245">
        <v>8.9499999999999993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172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51" t="s">
        <v>569</v>
      </c>
      <c r="D49" s="244"/>
      <c r="E49" s="245">
        <v>2.6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172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51" t="s">
        <v>570</v>
      </c>
      <c r="D50" s="244"/>
      <c r="E50" s="245">
        <v>8.1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172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51" t="s">
        <v>573</v>
      </c>
      <c r="D51" s="244"/>
      <c r="E51" s="245">
        <v>5.78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172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51" t="s">
        <v>567</v>
      </c>
      <c r="D52" s="244"/>
      <c r="E52" s="245">
        <v>5.78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172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51" t="s">
        <v>210</v>
      </c>
      <c r="D53" s="244"/>
      <c r="E53" s="245"/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172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51" t="s">
        <v>574</v>
      </c>
      <c r="D54" s="244"/>
      <c r="E54" s="245">
        <v>124.6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172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17"/>
      <c r="B55" s="218"/>
      <c r="C55" s="251" t="s">
        <v>575</v>
      </c>
      <c r="D55" s="244"/>
      <c r="E55" s="245">
        <v>124.6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172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51" t="s">
        <v>576</v>
      </c>
      <c r="D56" s="244"/>
      <c r="E56" s="245">
        <v>124.6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172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51" t="s">
        <v>217</v>
      </c>
      <c r="D57" s="244"/>
      <c r="E57" s="245">
        <v>30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172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">
      <c r="A58" s="222" t="s">
        <v>131</v>
      </c>
      <c r="B58" s="223" t="s">
        <v>85</v>
      </c>
      <c r="C58" s="238" t="s">
        <v>86</v>
      </c>
      <c r="D58" s="224"/>
      <c r="E58" s="225"/>
      <c r="F58" s="226"/>
      <c r="G58" s="226">
        <f>SUMIF(AG59:AG62,"&lt;&gt;NOR",G59:G62)</f>
        <v>0</v>
      </c>
      <c r="H58" s="226"/>
      <c r="I58" s="226">
        <f>SUM(I59:I62)</f>
        <v>0</v>
      </c>
      <c r="J58" s="226"/>
      <c r="K58" s="226">
        <f>SUM(K59:K62)</f>
        <v>0</v>
      </c>
      <c r="L58" s="226"/>
      <c r="M58" s="226">
        <f>SUM(M59:M62)</f>
        <v>0</v>
      </c>
      <c r="N58" s="225"/>
      <c r="O58" s="225">
        <f>SUM(O59:O62)</f>
        <v>0</v>
      </c>
      <c r="P58" s="225"/>
      <c r="Q58" s="225">
        <f>SUM(Q59:Q62)</f>
        <v>0.9</v>
      </c>
      <c r="R58" s="226"/>
      <c r="S58" s="226"/>
      <c r="T58" s="227"/>
      <c r="U58" s="221"/>
      <c r="V58" s="221">
        <f>SUM(V59:V62)</f>
        <v>9.7200000000000006</v>
      </c>
      <c r="W58" s="221"/>
      <c r="X58" s="221"/>
      <c r="Y58" s="221"/>
      <c r="AG58" t="s">
        <v>132</v>
      </c>
    </row>
    <row r="59" spans="1:60" outlineLevel="1" x14ac:dyDescent="0.2">
      <c r="A59" s="229">
        <v>4</v>
      </c>
      <c r="B59" s="230" t="s">
        <v>223</v>
      </c>
      <c r="C59" s="239" t="s">
        <v>224</v>
      </c>
      <c r="D59" s="231" t="s">
        <v>182</v>
      </c>
      <c r="E59" s="232">
        <v>74.751999999999995</v>
      </c>
      <c r="F59" s="233"/>
      <c r="G59" s="234">
        <f>ROUND(E59*F59,2)</f>
        <v>0</v>
      </c>
      <c r="H59" s="233"/>
      <c r="I59" s="234">
        <f>ROUND(E59*H59,2)</f>
        <v>0</v>
      </c>
      <c r="J59" s="233"/>
      <c r="K59" s="234">
        <f>ROUND(E59*J59,2)</f>
        <v>0</v>
      </c>
      <c r="L59" s="234">
        <v>15</v>
      </c>
      <c r="M59" s="234">
        <f>G59*(1+L59/100)</f>
        <v>0</v>
      </c>
      <c r="N59" s="232">
        <v>0</v>
      </c>
      <c r="O59" s="232">
        <f>ROUND(E59*N59,2)</f>
        <v>0</v>
      </c>
      <c r="P59" s="232">
        <v>1.2E-2</v>
      </c>
      <c r="Q59" s="232">
        <f>ROUND(E59*P59,2)</f>
        <v>0.9</v>
      </c>
      <c r="R59" s="234" t="s">
        <v>225</v>
      </c>
      <c r="S59" s="234" t="s">
        <v>136</v>
      </c>
      <c r="T59" s="235" t="s">
        <v>136</v>
      </c>
      <c r="U59" s="220">
        <v>0.13</v>
      </c>
      <c r="V59" s="220">
        <f>ROUND(E59*U59,2)</f>
        <v>9.7200000000000006</v>
      </c>
      <c r="W59" s="220"/>
      <c r="X59" s="220" t="s">
        <v>167</v>
      </c>
      <c r="Y59" s="220" t="s">
        <v>139</v>
      </c>
      <c r="Z59" s="210"/>
      <c r="AA59" s="210"/>
      <c r="AB59" s="210"/>
      <c r="AC59" s="210"/>
      <c r="AD59" s="210"/>
      <c r="AE59" s="210"/>
      <c r="AF59" s="210"/>
      <c r="AG59" s="210" t="s">
        <v>168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51" t="s">
        <v>226</v>
      </c>
      <c r="D60" s="244"/>
      <c r="E60" s="245"/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172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51" t="s">
        <v>577</v>
      </c>
      <c r="D61" s="244"/>
      <c r="E61" s="245">
        <v>45.552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172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51" t="s">
        <v>578</v>
      </c>
      <c r="D62" s="244"/>
      <c r="E62" s="245">
        <v>29.2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172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22" t="s">
        <v>131</v>
      </c>
      <c r="B63" s="223" t="s">
        <v>87</v>
      </c>
      <c r="C63" s="238" t="s">
        <v>88</v>
      </c>
      <c r="D63" s="224"/>
      <c r="E63" s="225"/>
      <c r="F63" s="226"/>
      <c r="G63" s="226">
        <f>SUMIF(AG64:AG68,"&lt;&gt;NOR",G64:G68)</f>
        <v>0</v>
      </c>
      <c r="H63" s="226"/>
      <c r="I63" s="226">
        <f>SUM(I64:I68)</f>
        <v>0</v>
      </c>
      <c r="J63" s="226"/>
      <c r="K63" s="226">
        <f>SUM(K64:K68)</f>
        <v>0</v>
      </c>
      <c r="L63" s="226"/>
      <c r="M63" s="226">
        <f>SUM(M64:M68)</f>
        <v>0</v>
      </c>
      <c r="N63" s="225"/>
      <c r="O63" s="225">
        <f>SUM(O64:O68)</f>
        <v>0</v>
      </c>
      <c r="P63" s="225"/>
      <c r="Q63" s="225">
        <f>SUM(Q64:Q68)</f>
        <v>0</v>
      </c>
      <c r="R63" s="226"/>
      <c r="S63" s="226"/>
      <c r="T63" s="227"/>
      <c r="U63" s="221"/>
      <c r="V63" s="221">
        <f>SUM(V64:V68)</f>
        <v>3.2</v>
      </c>
      <c r="W63" s="221"/>
      <c r="X63" s="221"/>
      <c r="Y63" s="221"/>
      <c r="AG63" t="s">
        <v>132</v>
      </c>
    </row>
    <row r="64" spans="1:60" ht="22.5" outlineLevel="1" x14ac:dyDescent="0.2">
      <c r="A64" s="229">
        <v>5</v>
      </c>
      <c r="B64" s="230" t="s">
        <v>229</v>
      </c>
      <c r="C64" s="239" t="s">
        <v>230</v>
      </c>
      <c r="D64" s="231" t="s">
        <v>231</v>
      </c>
      <c r="E64" s="232">
        <v>1.2424299999999999</v>
      </c>
      <c r="F64" s="233"/>
      <c r="G64" s="234">
        <f>ROUND(E64*F64,2)</f>
        <v>0</v>
      </c>
      <c r="H64" s="233"/>
      <c r="I64" s="234">
        <f>ROUND(E64*H64,2)</f>
        <v>0</v>
      </c>
      <c r="J64" s="233"/>
      <c r="K64" s="234">
        <f>ROUND(E64*J64,2)</f>
        <v>0</v>
      </c>
      <c r="L64" s="234">
        <v>15</v>
      </c>
      <c r="M64" s="234">
        <f>G64*(1+L64/100)</f>
        <v>0</v>
      </c>
      <c r="N64" s="232">
        <v>0</v>
      </c>
      <c r="O64" s="232">
        <f>ROUND(E64*N64,2)</f>
        <v>0</v>
      </c>
      <c r="P64" s="232">
        <v>0</v>
      </c>
      <c r="Q64" s="232">
        <f>ROUND(E64*P64,2)</f>
        <v>0</v>
      </c>
      <c r="R64" s="234" t="s">
        <v>195</v>
      </c>
      <c r="S64" s="234" t="s">
        <v>136</v>
      </c>
      <c r="T64" s="235" t="s">
        <v>136</v>
      </c>
      <c r="U64" s="220">
        <v>2.577</v>
      </c>
      <c r="V64" s="220">
        <f>ROUND(E64*U64,2)</f>
        <v>3.2</v>
      </c>
      <c r="W64" s="220"/>
      <c r="X64" s="220" t="s">
        <v>232</v>
      </c>
      <c r="Y64" s="220" t="s">
        <v>139</v>
      </c>
      <c r="Z64" s="210"/>
      <c r="AA64" s="210"/>
      <c r="AB64" s="210"/>
      <c r="AC64" s="210"/>
      <c r="AD64" s="210"/>
      <c r="AE64" s="210"/>
      <c r="AF64" s="210"/>
      <c r="AG64" s="210" t="s">
        <v>233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2">
      <c r="A65" s="217"/>
      <c r="B65" s="218"/>
      <c r="C65" s="252" t="s">
        <v>234</v>
      </c>
      <c r="D65" s="249"/>
      <c r="E65" s="249"/>
      <c r="F65" s="249"/>
      <c r="G65" s="249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235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1" t="s">
        <v>236</v>
      </c>
      <c r="D66" s="244"/>
      <c r="E66" s="245"/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172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51" t="s">
        <v>439</v>
      </c>
      <c r="D67" s="244"/>
      <c r="E67" s="245"/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172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51" t="s">
        <v>579</v>
      </c>
      <c r="D68" s="244"/>
      <c r="E68" s="245">
        <v>1.2424299999999999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172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222" t="s">
        <v>131</v>
      </c>
      <c r="B69" s="223" t="s">
        <v>89</v>
      </c>
      <c r="C69" s="238" t="s">
        <v>90</v>
      </c>
      <c r="D69" s="224"/>
      <c r="E69" s="225"/>
      <c r="F69" s="226"/>
      <c r="G69" s="226">
        <f>SUMIF(AG70:AG85,"&lt;&gt;NOR",G70:G85)</f>
        <v>0</v>
      </c>
      <c r="H69" s="226"/>
      <c r="I69" s="226">
        <f>SUM(I70:I85)</f>
        <v>0</v>
      </c>
      <c r="J69" s="226"/>
      <c r="K69" s="226">
        <f>SUM(K70:K85)</f>
        <v>0</v>
      </c>
      <c r="L69" s="226"/>
      <c r="M69" s="226">
        <f>SUM(M70:M85)</f>
        <v>0</v>
      </c>
      <c r="N69" s="225"/>
      <c r="O69" s="225">
        <f>SUM(O70:O85)</f>
        <v>0.14000000000000001</v>
      </c>
      <c r="P69" s="225"/>
      <c r="Q69" s="225">
        <f>SUM(Q70:Q85)</f>
        <v>0</v>
      </c>
      <c r="R69" s="226"/>
      <c r="S69" s="226"/>
      <c r="T69" s="227"/>
      <c r="U69" s="221"/>
      <c r="V69" s="221">
        <f>SUM(V70:V85)</f>
        <v>31.139999999999997</v>
      </c>
      <c r="W69" s="221"/>
      <c r="X69" s="221"/>
      <c r="Y69" s="221"/>
      <c r="AG69" t="s">
        <v>132</v>
      </c>
    </row>
    <row r="70" spans="1:60" ht="22.5" outlineLevel="1" x14ac:dyDescent="0.2">
      <c r="A70" s="229">
        <v>6</v>
      </c>
      <c r="B70" s="230" t="s">
        <v>243</v>
      </c>
      <c r="C70" s="239" t="s">
        <v>244</v>
      </c>
      <c r="D70" s="231" t="s">
        <v>182</v>
      </c>
      <c r="E70" s="232">
        <v>151.84</v>
      </c>
      <c r="F70" s="233"/>
      <c r="G70" s="234">
        <f>ROUND(E70*F70,2)</f>
        <v>0</v>
      </c>
      <c r="H70" s="233"/>
      <c r="I70" s="234">
        <f>ROUND(E70*H70,2)</f>
        <v>0</v>
      </c>
      <c r="J70" s="233"/>
      <c r="K70" s="234">
        <f>ROUND(E70*J70,2)</f>
        <v>0</v>
      </c>
      <c r="L70" s="234">
        <v>15</v>
      </c>
      <c r="M70" s="234">
        <f>G70*(1+L70/100)</f>
        <v>0</v>
      </c>
      <c r="N70" s="232">
        <v>2.0000000000000002E-5</v>
      </c>
      <c r="O70" s="232">
        <f>ROUND(E70*N70,2)</f>
        <v>0</v>
      </c>
      <c r="P70" s="232">
        <v>0</v>
      </c>
      <c r="Q70" s="232">
        <f>ROUND(E70*P70,2)</f>
        <v>0</v>
      </c>
      <c r="R70" s="234" t="s">
        <v>241</v>
      </c>
      <c r="S70" s="234" t="s">
        <v>136</v>
      </c>
      <c r="T70" s="235" t="s">
        <v>136</v>
      </c>
      <c r="U70" s="220">
        <v>0.16</v>
      </c>
      <c r="V70" s="220">
        <f>ROUND(E70*U70,2)</f>
        <v>24.29</v>
      </c>
      <c r="W70" s="220"/>
      <c r="X70" s="220" t="s">
        <v>167</v>
      </c>
      <c r="Y70" s="220" t="s">
        <v>139</v>
      </c>
      <c r="Z70" s="210"/>
      <c r="AA70" s="210"/>
      <c r="AB70" s="210"/>
      <c r="AC70" s="210"/>
      <c r="AD70" s="210"/>
      <c r="AE70" s="210"/>
      <c r="AF70" s="210"/>
      <c r="AG70" s="210" t="s">
        <v>168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1" t="s">
        <v>580</v>
      </c>
      <c r="D71" s="244"/>
      <c r="E71" s="245">
        <v>151.84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172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29">
        <v>7</v>
      </c>
      <c r="B72" s="230" t="s">
        <v>247</v>
      </c>
      <c r="C72" s="239" t="s">
        <v>248</v>
      </c>
      <c r="D72" s="231" t="s">
        <v>182</v>
      </c>
      <c r="E72" s="232">
        <v>40.880000000000003</v>
      </c>
      <c r="F72" s="233"/>
      <c r="G72" s="234">
        <f>ROUND(E72*F72,2)</f>
        <v>0</v>
      </c>
      <c r="H72" s="233"/>
      <c r="I72" s="234">
        <f>ROUND(E72*H72,2)</f>
        <v>0</v>
      </c>
      <c r="J72" s="233"/>
      <c r="K72" s="234">
        <f>ROUND(E72*J72,2)</f>
        <v>0</v>
      </c>
      <c r="L72" s="234">
        <v>15</v>
      </c>
      <c r="M72" s="234">
        <f>G72*(1+L72/100)</f>
        <v>0</v>
      </c>
      <c r="N72" s="232">
        <v>2.3000000000000001E-4</v>
      </c>
      <c r="O72" s="232">
        <f>ROUND(E72*N72,2)</f>
        <v>0.01</v>
      </c>
      <c r="P72" s="232">
        <v>0</v>
      </c>
      <c r="Q72" s="232">
        <f>ROUND(E72*P72,2)</f>
        <v>0</v>
      </c>
      <c r="R72" s="234" t="s">
        <v>241</v>
      </c>
      <c r="S72" s="234" t="s">
        <v>136</v>
      </c>
      <c r="T72" s="235" t="s">
        <v>136</v>
      </c>
      <c r="U72" s="220">
        <v>0.161</v>
      </c>
      <c r="V72" s="220">
        <f>ROUND(E72*U72,2)</f>
        <v>6.58</v>
      </c>
      <c r="W72" s="220"/>
      <c r="X72" s="220" t="s">
        <v>167</v>
      </c>
      <c r="Y72" s="220" t="s">
        <v>139</v>
      </c>
      <c r="Z72" s="210"/>
      <c r="AA72" s="210"/>
      <c r="AB72" s="210"/>
      <c r="AC72" s="210"/>
      <c r="AD72" s="210"/>
      <c r="AE72" s="210"/>
      <c r="AF72" s="210"/>
      <c r="AG72" s="210" t="s">
        <v>168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40" t="s">
        <v>405</v>
      </c>
      <c r="D73" s="237"/>
      <c r="E73" s="237"/>
      <c r="F73" s="237"/>
      <c r="G73" s="237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142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17"/>
      <c r="B74" s="218"/>
      <c r="C74" s="250" t="s">
        <v>249</v>
      </c>
      <c r="D74" s="248"/>
      <c r="E74" s="248"/>
      <c r="F74" s="248"/>
      <c r="G74" s="248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142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1" t="s">
        <v>581</v>
      </c>
      <c r="D75" s="244"/>
      <c r="E75" s="245">
        <v>40.880000000000003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172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2.5" outlineLevel="1" x14ac:dyDescent="0.2">
      <c r="A76" s="229">
        <v>8</v>
      </c>
      <c r="B76" s="230" t="s">
        <v>258</v>
      </c>
      <c r="C76" s="239" t="s">
        <v>259</v>
      </c>
      <c r="D76" s="231" t="s">
        <v>165</v>
      </c>
      <c r="E76" s="232">
        <v>73</v>
      </c>
      <c r="F76" s="233"/>
      <c r="G76" s="234">
        <f>ROUND(E76*F76,2)</f>
        <v>0</v>
      </c>
      <c r="H76" s="233"/>
      <c r="I76" s="234">
        <f>ROUND(E76*H76,2)</f>
        <v>0</v>
      </c>
      <c r="J76" s="233"/>
      <c r="K76" s="234">
        <f>ROUND(E76*J76,2)</f>
        <v>0</v>
      </c>
      <c r="L76" s="234">
        <v>15</v>
      </c>
      <c r="M76" s="234">
        <f>G76*(1+L76/100)</f>
        <v>0</v>
      </c>
      <c r="N76" s="232">
        <v>1.0300000000000001E-3</v>
      </c>
      <c r="O76" s="232">
        <f>ROUND(E76*N76,2)</f>
        <v>0.08</v>
      </c>
      <c r="P76" s="232">
        <v>0</v>
      </c>
      <c r="Q76" s="232">
        <f>ROUND(E76*P76,2)</f>
        <v>0</v>
      </c>
      <c r="R76" s="234" t="s">
        <v>254</v>
      </c>
      <c r="S76" s="234" t="s">
        <v>136</v>
      </c>
      <c r="T76" s="235" t="s">
        <v>136</v>
      </c>
      <c r="U76" s="220">
        <v>0</v>
      </c>
      <c r="V76" s="220">
        <f>ROUND(E76*U76,2)</f>
        <v>0</v>
      </c>
      <c r="W76" s="220"/>
      <c r="X76" s="220" t="s">
        <v>255</v>
      </c>
      <c r="Y76" s="220" t="s">
        <v>139</v>
      </c>
      <c r="Z76" s="210"/>
      <c r="AA76" s="210"/>
      <c r="AB76" s="210"/>
      <c r="AC76" s="210"/>
      <c r="AD76" s="210"/>
      <c r="AE76" s="210"/>
      <c r="AF76" s="210"/>
      <c r="AG76" s="210" t="s">
        <v>256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17"/>
      <c r="B77" s="218"/>
      <c r="C77" s="251" t="s">
        <v>582</v>
      </c>
      <c r="D77" s="244"/>
      <c r="E77" s="245">
        <v>73</v>
      </c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172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29">
        <v>9</v>
      </c>
      <c r="B78" s="230" t="s">
        <v>261</v>
      </c>
      <c r="C78" s="239" t="s">
        <v>262</v>
      </c>
      <c r="D78" s="231" t="s">
        <v>182</v>
      </c>
      <c r="E78" s="232">
        <v>42.106400000000001</v>
      </c>
      <c r="F78" s="233"/>
      <c r="G78" s="234">
        <f>ROUND(E78*F78,2)</f>
        <v>0</v>
      </c>
      <c r="H78" s="233"/>
      <c r="I78" s="234">
        <f>ROUND(E78*H78,2)</f>
        <v>0</v>
      </c>
      <c r="J78" s="233"/>
      <c r="K78" s="234">
        <f>ROUND(E78*J78,2)</f>
        <v>0</v>
      </c>
      <c r="L78" s="234">
        <v>15</v>
      </c>
      <c r="M78" s="234">
        <f>G78*(1+L78/100)</f>
        <v>0</v>
      </c>
      <c r="N78" s="232">
        <v>1.1999999999999999E-3</v>
      </c>
      <c r="O78" s="232">
        <f>ROUND(E78*N78,2)</f>
        <v>0.05</v>
      </c>
      <c r="P78" s="232">
        <v>0</v>
      </c>
      <c r="Q78" s="232">
        <f>ROUND(E78*P78,2)</f>
        <v>0</v>
      </c>
      <c r="R78" s="234" t="s">
        <v>254</v>
      </c>
      <c r="S78" s="234" t="s">
        <v>136</v>
      </c>
      <c r="T78" s="235" t="s">
        <v>136</v>
      </c>
      <c r="U78" s="220">
        <v>0</v>
      </c>
      <c r="V78" s="220">
        <f>ROUND(E78*U78,2)</f>
        <v>0</v>
      </c>
      <c r="W78" s="220"/>
      <c r="X78" s="220" t="s">
        <v>255</v>
      </c>
      <c r="Y78" s="220" t="s">
        <v>139</v>
      </c>
      <c r="Z78" s="210"/>
      <c r="AA78" s="210"/>
      <c r="AB78" s="210"/>
      <c r="AC78" s="210"/>
      <c r="AD78" s="210"/>
      <c r="AE78" s="210"/>
      <c r="AF78" s="210"/>
      <c r="AG78" s="210" t="s">
        <v>256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1" t="s">
        <v>583</v>
      </c>
      <c r="D79" s="244"/>
      <c r="E79" s="245">
        <v>40.880000000000003</v>
      </c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172</v>
      </c>
      <c r="AH79" s="210">
        <v>5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53" t="s">
        <v>264</v>
      </c>
      <c r="D80" s="246"/>
      <c r="E80" s="247">
        <v>1.2263999999999999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172</v>
      </c>
      <c r="AH80" s="210">
        <v>4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29">
        <v>10</v>
      </c>
      <c r="B81" s="230" t="s">
        <v>268</v>
      </c>
      <c r="C81" s="239" t="s">
        <v>269</v>
      </c>
      <c r="D81" s="231" t="s">
        <v>231</v>
      </c>
      <c r="E81" s="232">
        <v>0.13816000000000001</v>
      </c>
      <c r="F81" s="233"/>
      <c r="G81" s="234">
        <f>ROUND(E81*F81,2)</f>
        <v>0</v>
      </c>
      <c r="H81" s="233"/>
      <c r="I81" s="234">
        <f>ROUND(E81*H81,2)</f>
        <v>0</v>
      </c>
      <c r="J81" s="233"/>
      <c r="K81" s="234">
        <f>ROUND(E81*J81,2)</f>
        <v>0</v>
      </c>
      <c r="L81" s="234">
        <v>15</v>
      </c>
      <c r="M81" s="234">
        <f>G81*(1+L81/100)</f>
        <v>0</v>
      </c>
      <c r="N81" s="232">
        <v>0</v>
      </c>
      <c r="O81" s="232">
        <f>ROUND(E81*N81,2)</f>
        <v>0</v>
      </c>
      <c r="P81" s="232">
        <v>0</v>
      </c>
      <c r="Q81" s="232">
        <f>ROUND(E81*P81,2)</f>
        <v>0</v>
      </c>
      <c r="R81" s="234" t="s">
        <v>241</v>
      </c>
      <c r="S81" s="234" t="s">
        <v>136</v>
      </c>
      <c r="T81" s="235" t="s">
        <v>136</v>
      </c>
      <c r="U81" s="220">
        <v>1.966</v>
      </c>
      <c r="V81" s="220">
        <f>ROUND(E81*U81,2)</f>
        <v>0.27</v>
      </c>
      <c r="W81" s="220"/>
      <c r="X81" s="220" t="s">
        <v>232</v>
      </c>
      <c r="Y81" s="220" t="s">
        <v>139</v>
      </c>
      <c r="Z81" s="210"/>
      <c r="AA81" s="210"/>
      <c r="AB81" s="210"/>
      <c r="AC81" s="210"/>
      <c r="AD81" s="210"/>
      <c r="AE81" s="210"/>
      <c r="AF81" s="210"/>
      <c r="AG81" s="210" t="s">
        <v>233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52" t="s">
        <v>270</v>
      </c>
      <c r="D82" s="249"/>
      <c r="E82" s="249"/>
      <c r="F82" s="249"/>
      <c r="G82" s="249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235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51" t="s">
        <v>236</v>
      </c>
      <c r="D83" s="244"/>
      <c r="E83" s="245"/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172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17"/>
      <c r="B84" s="218"/>
      <c r="C84" s="251" t="s">
        <v>519</v>
      </c>
      <c r="D84" s="244"/>
      <c r="E84" s="245"/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172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17"/>
      <c r="B85" s="218"/>
      <c r="C85" s="251" t="s">
        <v>584</v>
      </c>
      <c r="D85" s="244"/>
      <c r="E85" s="245">
        <v>0.13816000000000001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172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222" t="s">
        <v>131</v>
      </c>
      <c r="B86" s="223" t="s">
        <v>93</v>
      </c>
      <c r="C86" s="238" t="s">
        <v>94</v>
      </c>
      <c r="D86" s="224"/>
      <c r="E86" s="225"/>
      <c r="F86" s="226"/>
      <c r="G86" s="226">
        <f>SUMIF(AG87:AG146,"&lt;&gt;NOR",G87:G146)</f>
        <v>0</v>
      </c>
      <c r="H86" s="226"/>
      <c r="I86" s="226">
        <f>SUM(I87:I146)</f>
        <v>0</v>
      </c>
      <c r="J86" s="226"/>
      <c r="K86" s="226">
        <f>SUM(K87:K146)</f>
        <v>0</v>
      </c>
      <c r="L86" s="226"/>
      <c r="M86" s="226">
        <f>SUM(M87:M146)</f>
        <v>0</v>
      </c>
      <c r="N86" s="225"/>
      <c r="O86" s="225">
        <f>SUM(O87:O146)</f>
        <v>4.79</v>
      </c>
      <c r="P86" s="225"/>
      <c r="Q86" s="225">
        <f>SUM(Q87:Q146)</f>
        <v>5.84</v>
      </c>
      <c r="R86" s="226"/>
      <c r="S86" s="226"/>
      <c r="T86" s="227"/>
      <c r="U86" s="221"/>
      <c r="V86" s="221">
        <f>SUM(V87:V146)</f>
        <v>379.49</v>
      </c>
      <c r="W86" s="221"/>
      <c r="X86" s="221"/>
      <c r="Y86" s="221"/>
      <c r="AG86" t="s">
        <v>132</v>
      </c>
    </row>
    <row r="87" spans="1:60" outlineLevel="1" x14ac:dyDescent="0.2">
      <c r="A87" s="229">
        <v>11</v>
      </c>
      <c r="B87" s="230" t="s">
        <v>305</v>
      </c>
      <c r="C87" s="239" t="s">
        <v>306</v>
      </c>
      <c r="D87" s="231" t="s">
        <v>165</v>
      </c>
      <c r="E87" s="232">
        <v>73</v>
      </c>
      <c r="F87" s="233"/>
      <c r="G87" s="234">
        <f>ROUND(E87*F87,2)</f>
        <v>0</v>
      </c>
      <c r="H87" s="233"/>
      <c r="I87" s="234">
        <f>ROUND(E87*H87,2)</f>
        <v>0</v>
      </c>
      <c r="J87" s="233"/>
      <c r="K87" s="234">
        <f>ROUND(E87*J87,2)</f>
        <v>0</v>
      </c>
      <c r="L87" s="234">
        <v>15</v>
      </c>
      <c r="M87" s="234">
        <f>G87*(1+L87/100)</f>
        <v>0</v>
      </c>
      <c r="N87" s="232">
        <v>2.7999999999999998E-4</v>
      </c>
      <c r="O87" s="232">
        <f>ROUND(E87*N87,2)</f>
        <v>0.02</v>
      </c>
      <c r="P87" s="232">
        <v>0</v>
      </c>
      <c r="Q87" s="232">
        <f>ROUND(E87*P87,2)</f>
        <v>0</v>
      </c>
      <c r="R87" s="234" t="s">
        <v>303</v>
      </c>
      <c r="S87" s="234" t="s">
        <v>136</v>
      </c>
      <c r="T87" s="235" t="s">
        <v>136</v>
      </c>
      <c r="U87" s="220">
        <v>4.1900000000000004</v>
      </c>
      <c r="V87" s="220">
        <f>ROUND(E87*U87,2)</f>
        <v>305.87</v>
      </c>
      <c r="W87" s="220"/>
      <c r="X87" s="220" t="s">
        <v>167</v>
      </c>
      <c r="Y87" s="220" t="s">
        <v>139</v>
      </c>
      <c r="Z87" s="210"/>
      <c r="AA87" s="210"/>
      <c r="AB87" s="210"/>
      <c r="AC87" s="210"/>
      <c r="AD87" s="210"/>
      <c r="AE87" s="210"/>
      <c r="AF87" s="210"/>
      <c r="AG87" s="210" t="s">
        <v>168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40" t="s">
        <v>304</v>
      </c>
      <c r="D88" s="237"/>
      <c r="E88" s="237"/>
      <c r="F88" s="237"/>
      <c r="G88" s="237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142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36" t="str">
        <f>C88</f>
        <v xml:space="preserve"> Položka obsahuje: demontáž krytiny, úpravu podstřešní fólie, montáž okna, doložení krytiny včetně rozměrové úpravy, montáž lemování.</v>
      </c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51" t="s">
        <v>171</v>
      </c>
      <c r="D89" s="244"/>
      <c r="E89" s="245"/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172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51" t="s">
        <v>543</v>
      </c>
      <c r="D90" s="244"/>
      <c r="E90" s="245">
        <v>73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172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29">
        <v>12</v>
      </c>
      <c r="B91" s="230" t="s">
        <v>307</v>
      </c>
      <c r="C91" s="239" t="s">
        <v>308</v>
      </c>
      <c r="D91" s="231" t="s">
        <v>165</v>
      </c>
      <c r="E91" s="232">
        <v>73</v>
      </c>
      <c r="F91" s="233"/>
      <c r="G91" s="234">
        <f>ROUND(E91*F91,2)</f>
        <v>0</v>
      </c>
      <c r="H91" s="233"/>
      <c r="I91" s="234">
        <f>ROUND(E91*H91,2)</f>
        <v>0</v>
      </c>
      <c r="J91" s="233"/>
      <c r="K91" s="234">
        <f>ROUND(E91*J91,2)</f>
        <v>0</v>
      </c>
      <c r="L91" s="234">
        <v>15</v>
      </c>
      <c r="M91" s="234">
        <f>G91*(1+L91/100)</f>
        <v>0</v>
      </c>
      <c r="N91" s="232">
        <v>2.7999999999999998E-4</v>
      </c>
      <c r="O91" s="232">
        <f>ROUND(E91*N91,2)</f>
        <v>0.02</v>
      </c>
      <c r="P91" s="232">
        <v>0</v>
      </c>
      <c r="Q91" s="232">
        <f>ROUND(E91*P91,2)</f>
        <v>0</v>
      </c>
      <c r="R91" s="234" t="s">
        <v>303</v>
      </c>
      <c r="S91" s="234" t="s">
        <v>136</v>
      </c>
      <c r="T91" s="235" t="s">
        <v>136</v>
      </c>
      <c r="U91" s="220">
        <v>0.72799999999999998</v>
      </c>
      <c r="V91" s="220">
        <f>ROUND(E91*U91,2)</f>
        <v>53.14</v>
      </c>
      <c r="W91" s="220"/>
      <c r="X91" s="220" t="s">
        <v>167</v>
      </c>
      <c r="Y91" s="220" t="s">
        <v>139</v>
      </c>
      <c r="Z91" s="210"/>
      <c r="AA91" s="210"/>
      <c r="AB91" s="210"/>
      <c r="AC91" s="210"/>
      <c r="AD91" s="210"/>
      <c r="AE91" s="210"/>
      <c r="AF91" s="210"/>
      <c r="AG91" s="210" t="s">
        <v>168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2" x14ac:dyDescent="0.2">
      <c r="A92" s="217"/>
      <c r="B92" s="218"/>
      <c r="C92" s="240" t="s">
        <v>309</v>
      </c>
      <c r="D92" s="237"/>
      <c r="E92" s="237"/>
      <c r="F92" s="237"/>
      <c r="G92" s="237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142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36" t="str">
        <f>C92</f>
        <v>Položka obsahuje montáž zateplovací sady (tepelně izolační rám, manžeta z hydroizolační fólie, samonosný drenážní žlábek z galvanizolavé oceli) střešních oken</v>
      </c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51" t="s">
        <v>171</v>
      </c>
      <c r="D93" s="244"/>
      <c r="E93" s="245"/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172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51" t="s">
        <v>543</v>
      </c>
      <c r="D94" s="244"/>
      <c r="E94" s="245">
        <v>73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172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29">
        <v>13</v>
      </c>
      <c r="B95" s="230" t="s">
        <v>310</v>
      </c>
      <c r="C95" s="239" t="s">
        <v>311</v>
      </c>
      <c r="D95" s="231" t="s">
        <v>165</v>
      </c>
      <c r="E95" s="232">
        <v>73</v>
      </c>
      <c r="F95" s="233"/>
      <c r="G95" s="234">
        <f>ROUND(E95*F95,2)</f>
        <v>0</v>
      </c>
      <c r="H95" s="233"/>
      <c r="I95" s="234">
        <f>ROUND(E95*H95,2)</f>
        <v>0</v>
      </c>
      <c r="J95" s="233"/>
      <c r="K95" s="234">
        <f>ROUND(E95*J95,2)</f>
        <v>0</v>
      </c>
      <c r="L95" s="234">
        <v>15</v>
      </c>
      <c r="M95" s="234">
        <f>G95*(1+L95/100)</f>
        <v>0</v>
      </c>
      <c r="N95" s="232">
        <v>0</v>
      </c>
      <c r="O95" s="232">
        <f>ROUND(E95*N95,2)</f>
        <v>0</v>
      </c>
      <c r="P95" s="232">
        <v>0.08</v>
      </c>
      <c r="Q95" s="232">
        <f>ROUND(E95*P95,2)</f>
        <v>5.84</v>
      </c>
      <c r="R95" s="234"/>
      <c r="S95" s="234" t="s">
        <v>177</v>
      </c>
      <c r="T95" s="235" t="s">
        <v>137</v>
      </c>
      <c r="U95" s="220">
        <v>0.1196</v>
      </c>
      <c r="V95" s="220">
        <f>ROUND(E95*U95,2)</f>
        <v>8.73</v>
      </c>
      <c r="W95" s="220"/>
      <c r="X95" s="220" t="s">
        <v>167</v>
      </c>
      <c r="Y95" s="220" t="s">
        <v>139</v>
      </c>
      <c r="Z95" s="210"/>
      <c r="AA95" s="210"/>
      <c r="AB95" s="210"/>
      <c r="AC95" s="210"/>
      <c r="AD95" s="210"/>
      <c r="AE95" s="210"/>
      <c r="AF95" s="210"/>
      <c r="AG95" s="210" t="s">
        <v>168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51" t="s">
        <v>171</v>
      </c>
      <c r="D96" s="244"/>
      <c r="E96" s="245"/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172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51" t="s">
        <v>585</v>
      </c>
      <c r="D97" s="244"/>
      <c r="E97" s="245">
        <v>73</v>
      </c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172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29">
        <v>14</v>
      </c>
      <c r="B98" s="230" t="s">
        <v>454</v>
      </c>
      <c r="C98" s="239" t="s">
        <v>455</v>
      </c>
      <c r="D98" s="231" t="s">
        <v>165</v>
      </c>
      <c r="E98" s="232">
        <v>40</v>
      </c>
      <c r="F98" s="233"/>
      <c r="G98" s="234">
        <f>ROUND(E98*F98,2)</f>
        <v>0</v>
      </c>
      <c r="H98" s="233"/>
      <c r="I98" s="234">
        <f>ROUND(E98*H98,2)</f>
        <v>0</v>
      </c>
      <c r="J98" s="233"/>
      <c r="K98" s="234">
        <f>ROUND(E98*J98,2)</f>
        <v>0</v>
      </c>
      <c r="L98" s="234">
        <v>15</v>
      </c>
      <c r="M98" s="234">
        <f>G98*(1+L98/100)</f>
        <v>0</v>
      </c>
      <c r="N98" s="232">
        <v>5.7099999999999998E-2</v>
      </c>
      <c r="O98" s="232">
        <f>ROUND(E98*N98,2)</f>
        <v>2.2799999999999998</v>
      </c>
      <c r="P98" s="232">
        <v>0</v>
      </c>
      <c r="Q98" s="232">
        <f>ROUND(E98*P98,2)</f>
        <v>0</v>
      </c>
      <c r="R98" s="234"/>
      <c r="S98" s="234" t="s">
        <v>177</v>
      </c>
      <c r="T98" s="235" t="s">
        <v>137</v>
      </c>
      <c r="U98" s="220">
        <v>0</v>
      </c>
      <c r="V98" s="220">
        <f>ROUND(E98*U98,2)</f>
        <v>0</v>
      </c>
      <c r="W98" s="220"/>
      <c r="X98" s="220" t="s">
        <v>255</v>
      </c>
      <c r="Y98" s="220" t="s">
        <v>139</v>
      </c>
      <c r="Z98" s="210"/>
      <c r="AA98" s="210"/>
      <c r="AB98" s="210"/>
      <c r="AC98" s="210"/>
      <c r="AD98" s="210"/>
      <c r="AE98" s="210"/>
      <c r="AF98" s="210"/>
      <c r="AG98" s="210" t="s">
        <v>256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40" t="s">
        <v>319</v>
      </c>
      <c r="D99" s="237"/>
      <c r="E99" s="237"/>
      <c r="F99" s="237"/>
      <c r="G99" s="237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142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50" t="s">
        <v>320</v>
      </c>
      <c r="D100" s="248"/>
      <c r="E100" s="248"/>
      <c r="F100" s="248"/>
      <c r="G100" s="248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142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36" t="str">
        <f>C100</f>
        <v>Materiálové provedení rámu a křídla : dřevěné jádro s bezúdržbovou polyuretanovou vrstvou v barvě bílé,</v>
      </c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17"/>
      <c r="B101" s="218"/>
      <c r="C101" s="250" t="s">
        <v>321</v>
      </c>
      <c r="D101" s="248"/>
      <c r="E101" s="248"/>
      <c r="F101" s="248"/>
      <c r="G101" s="248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142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17"/>
      <c r="B102" s="218"/>
      <c r="C102" s="250" t="s">
        <v>456</v>
      </c>
      <c r="D102" s="248"/>
      <c r="E102" s="248"/>
      <c r="F102" s="248"/>
      <c r="G102" s="248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142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0" t="s">
        <v>323</v>
      </c>
      <c r="D103" s="248"/>
      <c r="E103" s="248"/>
      <c r="F103" s="248"/>
      <c r="G103" s="248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142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0" t="s">
        <v>324</v>
      </c>
      <c r="D104" s="248"/>
      <c r="E104" s="248"/>
      <c r="F104" s="248"/>
      <c r="G104" s="248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142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50" t="s">
        <v>325</v>
      </c>
      <c r="D105" s="248"/>
      <c r="E105" s="248"/>
      <c r="F105" s="248"/>
      <c r="G105" s="248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142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0" t="s">
        <v>326</v>
      </c>
      <c r="D106" s="248"/>
      <c r="E106" s="248"/>
      <c r="F106" s="248"/>
      <c r="G106" s="248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142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0" t="s">
        <v>327</v>
      </c>
      <c r="D107" s="248"/>
      <c r="E107" s="248"/>
      <c r="F107" s="248"/>
      <c r="G107" s="248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142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50" t="s">
        <v>328</v>
      </c>
      <c r="D108" s="248"/>
      <c r="E108" s="248"/>
      <c r="F108" s="248"/>
      <c r="G108" s="248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142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50" t="s">
        <v>329</v>
      </c>
      <c r="D109" s="248"/>
      <c r="E109" s="248"/>
      <c r="F109" s="248"/>
      <c r="G109" s="248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142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50" t="s">
        <v>330</v>
      </c>
      <c r="D110" s="248"/>
      <c r="E110" s="248"/>
      <c r="F110" s="248"/>
      <c r="G110" s="248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142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50" t="s">
        <v>331</v>
      </c>
      <c r="D111" s="248"/>
      <c r="E111" s="248"/>
      <c r="F111" s="248"/>
      <c r="G111" s="248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142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0" t="s">
        <v>332</v>
      </c>
      <c r="D112" s="248"/>
      <c r="E112" s="248"/>
      <c r="F112" s="248"/>
      <c r="G112" s="248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142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">
      <c r="A113" s="217"/>
      <c r="B113" s="218"/>
      <c r="C113" s="251" t="s">
        <v>171</v>
      </c>
      <c r="D113" s="244"/>
      <c r="E113" s="245"/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172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51" t="s">
        <v>586</v>
      </c>
      <c r="D114" s="244"/>
      <c r="E114" s="245">
        <v>40</v>
      </c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172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29">
        <v>15</v>
      </c>
      <c r="B115" s="230" t="s">
        <v>317</v>
      </c>
      <c r="C115" s="239" t="s">
        <v>458</v>
      </c>
      <c r="D115" s="231" t="s">
        <v>165</v>
      </c>
      <c r="E115" s="232">
        <v>33</v>
      </c>
      <c r="F115" s="233"/>
      <c r="G115" s="234">
        <f>ROUND(E115*F115,2)</f>
        <v>0</v>
      </c>
      <c r="H115" s="233"/>
      <c r="I115" s="234">
        <f>ROUND(E115*H115,2)</f>
        <v>0</v>
      </c>
      <c r="J115" s="233"/>
      <c r="K115" s="234">
        <f>ROUND(E115*J115,2)</f>
        <v>0</v>
      </c>
      <c r="L115" s="234">
        <v>15</v>
      </c>
      <c r="M115" s="234">
        <f>G115*(1+L115/100)</f>
        <v>0</v>
      </c>
      <c r="N115" s="232">
        <v>5.7099999999999998E-2</v>
      </c>
      <c r="O115" s="232">
        <f>ROUND(E115*N115,2)</f>
        <v>1.88</v>
      </c>
      <c r="P115" s="232">
        <v>0</v>
      </c>
      <c r="Q115" s="232">
        <f>ROUND(E115*P115,2)</f>
        <v>0</v>
      </c>
      <c r="R115" s="234"/>
      <c r="S115" s="234" t="s">
        <v>177</v>
      </c>
      <c r="T115" s="235" t="s">
        <v>137</v>
      </c>
      <c r="U115" s="220">
        <v>0</v>
      </c>
      <c r="V115" s="220">
        <f>ROUND(E115*U115,2)</f>
        <v>0</v>
      </c>
      <c r="W115" s="220"/>
      <c r="X115" s="220" t="s">
        <v>255</v>
      </c>
      <c r="Y115" s="220" t="s">
        <v>139</v>
      </c>
      <c r="Z115" s="210"/>
      <c r="AA115" s="210"/>
      <c r="AB115" s="210"/>
      <c r="AC115" s="210"/>
      <c r="AD115" s="210"/>
      <c r="AE115" s="210"/>
      <c r="AF115" s="210"/>
      <c r="AG115" s="210" t="s">
        <v>256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">
      <c r="A116" s="217"/>
      <c r="B116" s="218"/>
      <c r="C116" s="240" t="s">
        <v>319</v>
      </c>
      <c r="D116" s="237"/>
      <c r="E116" s="237"/>
      <c r="F116" s="237"/>
      <c r="G116" s="237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142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50" t="s">
        <v>320</v>
      </c>
      <c r="D117" s="248"/>
      <c r="E117" s="248"/>
      <c r="F117" s="248"/>
      <c r="G117" s="248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142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36" t="str">
        <f>C117</f>
        <v>Materiálové provedení rámu a křídla : dřevěné jádro s bezúdržbovou polyuretanovou vrstvou v barvě bílé,</v>
      </c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50" t="s">
        <v>321</v>
      </c>
      <c r="D118" s="248"/>
      <c r="E118" s="248"/>
      <c r="F118" s="248"/>
      <c r="G118" s="248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142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50" t="s">
        <v>322</v>
      </c>
      <c r="D119" s="248"/>
      <c r="E119" s="248"/>
      <c r="F119" s="248"/>
      <c r="G119" s="248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142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50" t="s">
        <v>323</v>
      </c>
      <c r="D120" s="248"/>
      <c r="E120" s="248"/>
      <c r="F120" s="248"/>
      <c r="G120" s="248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142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50" t="s">
        <v>324</v>
      </c>
      <c r="D121" s="248"/>
      <c r="E121" s="248"/>
      <c r="F121" s="248"/>
      <c r="G121" s="248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142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50" t="s">
        <v>325</v>
      </c>
      <c r="D122" s="248"/>
      <c r="E122" s="248"/>
      <c r="F122" s="248"/>
      <c r="G122" s="248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142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17"/>
      <c r="B123" s="218"/>
      <c r="C123" s="250" t="s">
        <v>326</v>
      </c>
      <c r="D123" s="248"/>
      <c r="E123" s="248"/>
      <c r="F123" s="248"/>
      <c r="G123" s="248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142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17"/>
      <c r="B124" s="218"/>
      <c r="C124" s="250" t="s">
        <v>327</v>
      </c>
      <c r="D124" s="248"/>
      <c r="E124" s="248"/>
      <c r="F124" s="248"/>
      <c r="G124" s="248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142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50" t="s">
        <v>328</v>
      </c>
      <c r="D125" s="248"/>
      <c r="E125" s="248"/>
      <c r="F125" s="248"/>
      <c r="G125" s="248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142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50" t="s">
        <v>329</v>
      </c>
      <c r="D126" s="248"/>
      <c r="E126" s="248"/>
      <c r="F126" s="248"/>
      <c r="G126" s="248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142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">
      <c r="A127" s="217"/>
      <c r="B127" s="218"/>
      <c r="C127" s="250" t="s">
        <v>330</v>
      </c>
      <c r="D127" s="248"/>
      <c r="E127" s="248"/>
      <c r="F127" s="248"/>
      <c r="G127" s="248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142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17"/>
      <c r="B128" s="218"/>
      <c r="C128" s="250" t="s">
        <v>331</v>
      </c>
      <c r="D128" s="248"/>
      <c r="E128" s="248"/>
      <c r="F128" s="248"/>
      <c r="G128" s="248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142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17"/>
      <c r="B129" s="218"/>
      <c r="C129" s="250" t="s">
        <v>332</v>
      </c>
      <c r="D129" s="248"/>
      <c r="E129" s="248"/>
      <c r="F129" s="248"/>
      <c r="G129" s="248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142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17"/>
      <c r="B130" s="218"/>
      <c r="C130" s="251" t="s">
        <v>171</v>
      </c>
      <c r="D130" s="244"/>
      <c r="E130" s="245"/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172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">
      <c r="A131" s="217"/>
      <c r="B131" s="218"/>
      <c r="C131" s="251" t="s">
        <v>587</v>
      </c>
      <c r="D131" s="244"/>
      <c r="E131" s="245">
        <v>33</v>
      </c>
      <c r="F131" s="220"/>
      <c r="G131" s="22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172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22.5" outlineLevel="1" x14ac:dyDescent="0.2">
      <c r="A132" s="229">
        <v>16</v>
      </c>
      <c r="B132" s="230" t="s">
        <v>335</v>
      </c>
      <c r="C132" s="239" t="s">
        <v>336</v>
      </c>
      <c r="D132" s="231" t="s">
        <v>165</v>
      </c>
      <c r="E132" s="232">
        <v>28</v>
      </c>
      <c r="F132" s="233"/>
      <c r="G132" s="234">
        <f>ROUND(E132*F132,2)</f>
        <v>0</v>
      </c>
      <c r="H132" s="233"/>
      <c r="I132" s="234">
        <f>ROUND(E132*H132,2)</f>
        <v>0</v>
      </c>
      <c r="J132" s="233"/>
      <c r="K132" s="234">
        <f>ROUND(E132*J132,2)</f>
        <v>0</v>
      </c>
      <c r="L132" s="234">
        <v>15</v>
      </c>
      <c r="M132" s="234">
        <f>G132*(1+L132/100)</f>
        <v>0</v>
      </c>
      <c r="N132" s="232">
        <v>8.26E-3</v>
      </c>
      <c r="O132" s="232">
        <f>ROUND(E132*N132,2)</f>
        <v>0.23</v>
      </c>
      <c r="P132" s="232">
        <v>0</v>
      </c>
      <c r="Q132" s="232">
        <f>ROUND(E132*P132,2)</f>
        <v>0</v>
      </c>
      <c r="R132" s="234" t="s">
        <v>254</v>
      </c>
      <c r="S132" s="234" t="s">
        <v>136</v>
      </c>
      <c r="T132" s="235" t="s">
        <v>136</v>
      </c>
      <c r="U132" s="220">
        <v>0</v>
      </c>
      <c r="V132" s="220">
        <f>ROUND(E132*U132,2)</f>
        <v>0</v>
      </c>
      <c r="W132" s="220"/>
      <c r="X132" s="220" t="s">
        <v>255</v>
      </c>
      <c r="Y132" s="220" t="s">
        <v>139</v>
      </c>
      <c r="Z132" s="210"/>
      <c r="AA132" s="210"/>
      <c r="AB132" s="210"/>
      <c r="AC132" s="210"/>
      <c r="AD132" s="210"/>
      <c r="AE132" s="210"/>
      <c r="AF132" s="210"/>
      <c r="AG132" s="210" t="s">
        <v>256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51" t="s">
        <v>588</v>
      </c>
      <c r="D133" s="244"/>
      <c r="E133" s="245">
        <v>28</v>
      </c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172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ht="22.5" outlineLevel="1" x14ac:dyDescent="0.2">
      <c r="A134" s="229">
        <v>17</v>
      </c>
      <c r="B134" s="230" t="s">
        <v>341</v>
      </c>
      <c r="C134" s="239" t="s">
        <v>342</v>
      </c>
      <c r="D134" s="231" t="s">
        <v>165</v>
      </c>
      <c r="E134" s="232">
        <v>17</v>
      </c>
      <c r="F134" s="233"/>
      <c r="G134" s="234">
        <f>ROUND(E134*F134,2)</f>
        <v>0</v>
      </c>
      <c r="H134" s="233"/>
      <c r="I134" s="234">
        <f>ROUND(E134*H134,2)</f>
        <v>0</v>
      </c>
      <c r="J134" s="233"/>
      <c r="K134" s="234">
        <f>ROUND(E134*J134,2)</f>
        <v>0</v>
      </c>
      <c r="L134" s="234">
        <v>15</v>
      </c>
      <c r="M134" s="234">
        <f>G134*(1+L134/100)</f>
        <v>0</v>
      </c>
      <c r="N134" s="232">
        <v>4.5700000000000003E-3</v>
      </c>
      <c r="O134" s="232">
        <f>ROUND(E134*N134,2)</f>
        <v>0.08</v>
      </c>
      <c r="P134" s="232">
        <v>0</v>
      </c>
      <c r="Q134" s="232">
        <f>ROUND(E134*P134,2)</f>
        <v>0</v>
      </c>
      <c r="R134" s="234" t="s">
        <v>254</v>
      </c>
      <c r="S134" s="234" t="s">
        <v>136</v>
      </c>
      <c r="T134" s="235" t="s">
        <v>136</v>
      </c>
      <c r="U134" s="220">
        <v>0</v>
      </c>
      <c r="V134" s="220">
        <f>ROUND(E134*U134,2)</f>
        <v>0</v>
      </c>
      <c r="W134" s="220"/>
      <c r="X134" s="220" t="s">
        <v>255</v>
      </c>
      <c r="Y134" s="220" t="s">
        <v>139</v>
      </c>
      <c r="Z134" s="210"/>
      <c r="AA134" s="210"/>
      <c r="AB134" s="210"/>
      <c r="AC134" s="210"/>
      <c r="AD134" s="210"/>
      <c r="AE134" s="210"/>
      <c r="AF134" s="210"/>
      <c r="AG134" s="210" t="s">
        <v>256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51" t="s">
        <v>589</v>
      </c>
      <c r="D135" s="244"/>
      <c r="E135" s="245">
        <v>17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172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22.5" outlineLevel="1" x14ac:dyDescent="0.2">
      <c r="A136" s="229">
        <v>18</v>
      </c>
      <c r="B136" s="230" t="s">
        <v>351</v>
      </c>
      <c r="C136" s="239" t="s">
        <v>352</v>
      </c>
      <c r="D136" s="231" t="s">
        <v>165</v>
      </c>
      <c r="E136" s="232">
        <v>73</v>
      </c>
      <c r="F136" s="233"/>
      <c r="G136" s="234">
        <f>ROUND(E136*F136,2)</f>
        <v>0</v>
      </c>
      <c r="H136" s="233"/>
      <c r="I136" s="234">
        <f>ROUND(E136*H136,2)</f>
        <v>0</v>
      </c>
      <c r="J136" s="233"/>
      <c r="K136" s="234">
        <f>ROUND(E136*J136,2)</f>
        <v>0</v>
      </c>
      <c r="L136" s="234">
        <v>15</v>
      </c>
      <c r="M136" s="234">
        <f>G136*(1+L136/100)</f>
        <v>0</v>
      </c>
      <c r="N136" s="232">
        <v>3.8899999999999998E-3</v>
      </c>
      <c r="O136" s="232">
        <f>ROUND(E136*N136,2)</f>
        <v>0.28000000000000003</v>
      </c>
      <c r="P136" s="232">
        <v>0</v>
      </c>
      <c r="Q136" s="232">
        <f>ROUND(E136*P136,2)</f>
        <v>0</v>
      </c>
      <c r="R136" s="234" t="s">
        <v>254</v>
      </c>
      <c r="S136" s="234" t="s">
        <v>136</v>
      </c>
      <c r="T136" s="235" t="s">
        <v>136</v>
      </c>
      <c r="U136" s="220">
        <v>0</v>
      </c>
      <c r="V136" s="220">
        <f>ROUND(E136*U136,2)</f>
        <v>0</v>
      </c>
      <c r="W136" s="220"/>
      <c r="X136" s="220" t="s">
        <v>255</v>
      </c>
      <c r="Y136" s="220" t="s">
        <v>139</v>
      </c>
      <c r="Z136" s="210"/>
      <c r="AA136" s="210"/>
      <c r="AB136" s="210"/>
      <c r="AC136" s="210"/>
      <c r="AD136" s="210"/>
      <c r="AE136" s="210"/>
      <c r="AF136" s="210"/>
      <c r="AG136" s="210" t="s">
        <v>256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17"/>
      <c r="B137" s="218"/>
      <c r="C137" s="240" t="s">
        <v>348</v>
      </c>
      <c r="D137" s="237"/>
      <c r="E137" s="237"/>
      <c r="F137" s="237"/>
      <c r="G137" s="237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142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17"/>
      <c r="B138" s="218"/>
      <c r="C138" s="250" t="s">
        <v>349</v>
      </c>
      <c r="D138" s="248"/>
      <c r="E138" s="248"/>
      <c r="F138" s="248"/>
      <c r="G138" s="248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142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50" t="s">
        <v>406</v>
      </c>
      <c r="D139" s="248"/>
      <c r="E139" s="248"/>
      <c r="F139" s="248"/>
      <c r="G139" s="248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142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17"/>
      <c r="B140" s="218"/>
      <c r="C140" s="250" t="s">
        <v>350</v>
      </c>
      <c r="D140" s="248"/>
      <c r="E140" s="248"/>
      <c r="F140" s="248"/>
      <c r="G140" s="248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142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51" t="s">
        <v>582</v>
      </c>
      <c r="D141" s="244"/>
      <c r="E141" s="245">
        <v>73</v>
      </c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172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29">
        <v>19</v>
      </c>
      <c r="B142" s="230" t="s">
        <v>353</v>
      </c>
      <c r="C142" s="239" t="s">
        <v>354</v>
      </c>
      <c r="D142" s="231" t="s">
        <v>231</v>
      </c>
      <c r="E142" s="232">
        <v>4.8021200000000004</v>
      </c>
      <c r="F142" s="233"/>
      <c r="G142" s="234">
        <f>ROUND(E142*F142,2)</f>
        <v>0</v>
      </c>
      <c r="H142" s="233"/>
      <c r="I142" s="234">
        <f>ROUND(E142*H142,2)</f>
        <v>0</v>
      </c>
      <c r="J142" s="233"/>
      <c r="K142" s="234">
        <f>ROUND(E142*J142,2)</f>
        <v>0</v>
      </c>
      <c r="L142" s="234">
        <v>15</v>
      </c>
      <c r="M142" s="234">
        <f>G142*(1+L142/100)</f>
        <v>0</v>
      </c>
      <c r="N142" s="232">
        <v>0</v>
      </c>
      <c r="O142" s="232">
        <f>ROUND(E142*N142,2)</f>
        <v>0</v>
      </c>
      <c r="P142" s="232">
        <v>0</v>
      </c>
      <c r="Q142" s="232">
        <f>ROUND(E142*P142,2)</f>
        <v>0</v>
      </c>
      <c r="R142" s="234" t="s">
        <v>303</v>
      </c>
      <c r="S142" s="234" t="s">
        <v>136</v>
      </c>
      <c r="T142" s="235" t="s">
        <v>136</v>
      </c>
      <c r="U142" s="220">
        <v>2.4470000000000001</v>
      </c>
      <c r="V142" s="220">
        <f>ROUND(E142*U142,2)</f>
        <v>11.75</v>
      </c>
      <c r="W142" s="220"/>
      <c r="X142" s="220" t="s">
        <v>232</v>
      </c>
      <c r="Y142" s="220" t="s">
        <v>139</v>
      </c>
      <c r="Z142" s="210"/>
      <c r="AA142" s="210"/>
      <c r="AB142" s="210"/>
      <c r="AC142" s="210"/>
      <c r="AD142" s="210"/>
      <c r="AE142" s="210"/>
      <c r="AF142" s="210"/>
      <c r="AG142" s="210" t="s">
        <v>233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17"/>
      <c r="B143" s="218"/>
      <c r="C143" s="252" t="s">
        <v>270</v>
      </c>
      <c r="D143" s="249"/>
      <c r="E143" s="249"/>
      <c r="F143" s="249"/>
      <c r="G143" s="249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235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51" t="s">
        <v>236</v>
      </c>
      <c r="D144" s="244"/>
      <c r="E144" s="245"/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172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51" t="s">
        <v>590</v>
      </c>
      <c r="D145" s="244"/>
      <c r="E145" s="245"/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172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51" t="s">
        <v>591</v>
      </c>
      <c r="D146" s="244"/>
      <c r="E146" s="245">
        <v>4.8021200000000004</v>
      </c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172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x14ac:dyDescent="0.2">
      <c r="A147" s="222" t="s">
        <v>131</v>
      </c>
      <c r="B147" s="223" t="s">
        <v>95</v>
      </c>
      <c r="C147" s="238" t="s">
        <v>96</v>
      </c>
      <c r="D147" s="224"/>
      <c r="E147" s="225"/>
      <c r="F147" s="226"/>
      <c r="G147" s="226">
        <f>SUMIF(AG148:AG179,"&lt;&gt;NOR",G148:G179)</f>
        <v>0</v>
      </c>
      <c r="H147" s="226"/>
      <c r="I147" s="226">
        <f>SUM(I148:I179)</f>
        <v>0</v>
      </c>
      <c r="J147" s="226"/>
      <c r="K147" s="226">
        <f>SUM(K148:K179)</f>
        <v>0</v>
      </c>
      <c r="L147" s="226"/>
      <c r="M147" s="226">
        <f>SUM(M148:M179)</f>
        <v>0</v>
      </c>
      <c r="N147" s="225"/>
      <c r="O147" s="225">
        <f>SUM(O148:O179)</f>
        <v>0.35</v>
      </c>
      <c r="P147" s="225"/>
      <c r="Q147" s="225">
        <f>SUM(Q148:Q179)</f>
        <v>0</v>
      </c>
      <c r="R147" s="226"/>
      <c r="S147" s="226"/>
      <c r="T147" s="227"/>
      <c r="U147" s="221"/>
      <c r="V147" s="221">
        <f>SUM(V148:V179)</f>
        <v>95.63</v>
      </c>
      <c r="W147" s="221"/>
      <c r="X147" s="221"/>
      <c r="Y147" s="221"/>
      <c r="AG147" t="s">
        <v>132</v>
      </c>
    </row>
    <row r="148" spans="1:60" outlineLevel="1" x14ac:dyDescent="0.2">
      <c r="A148" s="229">
        <v>20</v>
      </c>
      <c r="B148" s="230" t="s">
        <v>357</v>
      </c>
      <c r="C148" s="239" t="s">
        <v>358</v>
      </c>
      <c r="D148" s="231" t="s">
        <v>182</v>
      </c>
      <c r="E148" s="232">
        <v>514.62400000000002</v>
      </c>
      <c r="F148" s="233"/>
      <c r="G148" s="234">
        <f>ROUND(E148*F148,2)</f>
        <v>0</v>
      </c>
      <c r="H148" s="233"/>
      <c r="I148" s="234">
        <f>ROUND(E148*H148,2)</f>
        <v>0</v>
      </c>
      <c r="J148" s="233"/>
      <c r="K148" s="234">
        <f>ROUND(E148*J148,2)</f>
        <v>0</v>
      </c>
      <c r="L148" s="234">
        <v>15</v>
      </c>
      <c r="M148" s="234">
        <f>G148*(1+L148/100)</f>
        <v>0</v>
      </c>
      <c r="N148" s="232">
        <v>6.9999999999999994E-5</v>
      </c>
      <c r="O148" s="232">
        <f>ROUND(E148*N148,2)</f>
        <v>0.04</v>
      </c>
      <c r="P148" s="232">
        <v>0</v>
      </c>
      <c r="Q148" s="232">
        <f>ROUND(E148*P148,2)</f>
        <v>0</v>
      </c>
      <c r="R148" s="234" t="s">
        <v>359</v>
      </c>
      <c r="S148" s="234" t="s">
        <v>136</v>
      </c>
      <c r="T148" s="235" t="s">
        <v>136</v>
      </c>
      <c r="U148" s="220">
        <v>3.2480000000000002E-2</v>
      </c>
      <c r="V148" s="220">
        <f>ROUND(E148*U148,2)</f>
        <v>16.71</v>
      </c>
      <c r="W148" s="220"/>
      <c r="X148" s="220" t="s">
        <v>167</v>
      </c>
      <c r="Y148" s="220" t="s">
        <v>139</v>
      </c>
      <c r="Z148" s="210"/>
      <c r="AA148" s="210"/>
      <c r="AB148" s="210"/>
      <c r="AC148" s="210"/>
      <c r="AD148" s="210"/>
      <c r="AE148" s="210"/>
      <c r="AF148" s="210"/>
      <c r="AG148" s="210" t="s">
        <v>168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17"/>
      <c r="B149" s="218"/>
      <c r="C149" s="251" t="s">
        <v>592</v>
      </c>
      <c r="D149" s="244"/>
      <c r="E149" s="245">
        <v>514.62400000000002</v>
      </c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172</v>
      </c>
      <c r="AH149" s="210">
        <v>5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29">
        <v>21</v>
      </c>
      <c r="B150" s="230" t="s">
        <v>361</v>
      </c>
      <c r="C150" s="239" t="s">
        <v>362</v>
      </c>
      <c r="D150" s="231" t="s">
        <v>182</v>
      </c>
      <c r="E150" s="232">
        <v>514.62400000000002</v>
      </c>
      <c r="F150" s="233"/>
      <c r="G150" s="234">
        <f>ROUND(E150*F150,2)</f>
        <v>0</v>
      </c>
      <c r="H150" s="233"/>
      <c r="I150" s="234">
        <f>ROUND(E150*H150,2)</f>
        <v>0</v>
      </c>
      <c r="J150" s="233"/>
      <c r="K150" s="234">
        <f>ROUND(E150*J150,2)</f>
        <v>0</v>
      </c>
      <c r="L150" s="234">
        <v>15</v>
      </c>
      <c r="M150" s="234">
        <f>G150*(1+L150/100)</f>
        <v>0</v>
      </c>
      <c r="N150" s="232">
        <v>1.4999999999999999E-4</v>
      </c>
      <c r="O150" s="232">
        <f>ROUND(E150*N150,2)</f>
        <v>0.08</v>
      </c>
      <c r="P150" s="232">
        <v>0</v>
      </c>
      <c r="Q150" s="232">
        <f>ROUND(E150*P150,2)</f>
        <v>0</v>
      </c>
      <c r="R150" s="234" t="s">
        <v>359</v>
      </c>
      <c r="S150" s="234" t="s">
        <v>136</v>
      </c>
      <c r="T150" s="235" t="s">
        <v>136</v>
      </c>
      <c r="U150" s="220">
        <v>0.10191</v>
      </c>
      <c r="V150" s="220">
        <f>ROUND(E150*U150,2)</f>
        <v>52.45</v>
      </c>
      <c r="W150" s="220"/>
      <c r="X150" s="220" t="s">
        <v>167</v>
      </c>
      <c r="Y150" s="220" t="s">
        <v>139</v>
      </c>
      <c r="Z150" s="210"/>
      <c r="AA150" s="210"/>
      <c r="AB150" s="210"/>
      <c r="AC150" s="210"/>
      <c r="AD150" s="210"/>
      <c r="AE150" s="210"/>
      <c r="AF150" s="210"/>
      <c r="AG150" s="210" t="s">
        <v>168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17"/>
      <c r="B151" s="218"/>
      <c r="C151" s="251" t="s">
        <v>363</v>
      </c>
      <c r="D151" s="244"/>
      <c r="E151" s="245"/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172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17"/>
      <c r="B152" s="218"/>
      <c r="C152" s="251" t="s">
        <v>593</v>
      </c>
      <c r="D152" s="244"/>
      <c r="E152" s="245">
        <v>252.07599999999999</v>
      </c>
      <c r="F152" s="220"/>
      <c r="G152" s="220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172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17"/>
      <c r="B153" s="218"/>
      <c r="C153" s="251" t="s">
        <v>594</v>
      </c>
      <c r="D153" s="244"/>
      <c r="E153" s="245">
        <v>262.548</v>
      </c>
      <c r="F153" s="220"/>
      <c r="G153" s="220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10"/>
      <c r="AA153" s="210"/>
      <c r="AB153" s="210"/>
      <c r="AC153" s="210"/>
      <c r="AD153" s="210"/>
      <c r="AE153" s="210"/>
      <c r="AF153" s="210"/>
      <c r="AG153" s="210" t="s">
        <v>172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29">
        <v>22</v>
      </c>
      <c r="B154" s="230" t="s">
        <v>367</v>
      </c>
      <c r="C154" s="239" t="s">
        <v>368</v>
      </c>
      <c r="D154" s="231" t="s">
        <v>182</v>
      </c>
      <c r="E154" s="232">
        <v>514.62400000000002</v>
      </c>
      <c r="F154" s="233"/>
      <c r="G154" s="234">
        <f>ROUND(E154*F154,2)</f>
        <v>0</v>
      </c>
      <c r="H154" s="233"/>
      <c r="I154" s="234">
        <f>ROUND(E154*H154,2)</f>
        <v>0</v>
      </c>
      <c r="J154" s="233"/>
      <c r="K154" s="234">
        <f>ROUND(E154*J154,2)</f>
        <v>0</v>
      </c>
      <c r="L154" s="234">
        <v>15</v>
      </c>
      <c r="M154" s="234">
        <f>G154*(1+L154/100)</f>
        <v>0</v>
      </c>
      <c r="N154" s="232">
        <v>0</v>
      </c>
      <c r="O154" s="232">
        <f>ROUND(E154*N154,2)</f>
        <v>0</v>
      </c>
      <c r="P154" s="232">
        <v>0</v>
      </c>
      <c r="Q154" s="232">
        <f>ROUND(E154*P154,2)</f>
        <v>0</v>
      </c>
      <c r="R154" s="234" t="s">
        <v>359</v>
      </c>
      <c r="S154" s="234" t="s">
        <v>136</v>
      </c>
      <c r="T154" s="235" t="s">
        <v>136</v>
      </c>
      <c r="U154" s="220">
        <v>7.0000000000000001E-3</v>
      </c>
      <c r="V154" s="220">
        <f>ROUND(E154*U154,2)</f>
        <v>3.6</v>
      </c>
      <c r="W154" s="220"/>
      <c r="X154" s="220" t="s">
        <v>167</v>
      </c>
      <c r="Y154" s="220" t="s">
        <v>139</v>
      </c>
      <c r="Z154" s="210"/>
      <c r="AA154" s="210"/>
      <c r="AB154" s="210"/>
      <c r="AC154" s="210"/>
      <c r="AD154" s="210"/>
      <c r="AE154" s="210"/>
      <c r="AF154" s="210"/>
      <c r="AG154" s="210" t="s">
        <v>168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">
      <c r="A155" s="217"/>
      <c r="B155" s="218"/>
      <c r="C155" s="251" t="s">
        <v>592</v>
      </c>
      <c r="D155" s="244"/>
      <c r="E155" s="245">
        <v>514.62400000000002</v>
      </c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172</v>
      </c>
      <c r="AH155" s="210">
        <v>5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29">
        <v>23</v>
      </c>
      <c r="B156" s="230" t="s">
        <v>369</v>
      </c>
      <c r="C156" s="239" t="s">
        <v>370</v>
      </c>
      <c r="D156" s="231" t="s">
        <v>182</v>
      </c>
      <c r="E156" s="232">
        <v>500</v>
      </c>
      <c r="F156" s="233"/>
      <c r="G156" s="234">
        <f>ROUND(E156*F156,2)</f>
        <v>0</v>
      </c>
      <c r="H156" s="233"/>
      <c r="I156" s="234">
        <f>ROUND(E156*H156,2)</f>
        <v>0</v>
      </c>
      <c r="J156" s="233"/>
      <c r="K156" s="234">
        <f>ROUND(E156*J156,2)</f>
        <v>0</v>
      </c>
      <c r="L156" s="234">
        <v>15</v>
      </c>
      <c r="M156" s="234">
        <f>G156*(1+L156/100)</f>
        <v>0</v>
      </c>
      <c r="N156" s="232">
        <v>2.0000000000000002E-5</v>
      </c>
      <c r="O156" s="232">
        <f>ROUND(E156*N156,2)</f>
        <v>0.01</v>
      </c>
      <c r="P156" s="232">
        <v>0</v>
      </c>
      <c r="Q156" s="232">
        <f>ROUND(E156*P156,2)</f>
        <v>0</v>
      </c>
      <c r="R156" s="234" t="s">
        <v>359</v>
      </c>
      <c r="S156" s="234" t="s">
        <v>136</v>
      </c>
      <c r="T156" s="235" t="s">
        <v>136</v>
      </c>
      <c r="U156" s="220">
        <v>2.9000000000000001E-2</v>
      </c>
      <c r="V156" s="220">
        <f>ROUND(E156*U156,2)</f>
        <v>14.5</v>
      </c>
      <c r="W156" s="220"/>
      <c r="X156" s="220" t="s">
        <v>167</v>
      </c>
      <c r="Y156" s="220" t="s">
        <v>139</v>
      </c>
      <c r="Z156" s="210"/>
      <c r="AA156" s="210"/>
      <c r="AB156" s="210"/>
      <c r="AC156" s="210"/>
      <c r="AD156" s="210"/>
      <c r="AE156" s="210"/>
      <c r="AF156" s="210"/>
      <c r="AG156" s="210" t="s">
        <v>168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17"/>
      <c r="B157" s="218"/>
      <c r="C157" s="251" t="s">
        <v>371</v>
      </c>
      <c r="D157" s="244"/>
      <c r="E157" s="245">
        <v>500</v>
      </c>
      <c r="F157" s="220"/>
      <c r="G157" s="220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10"/>
      <c r="AA157" s="210"/>
      <c r="AB157" s="210"/>
      <c r="AC157" s="210"/>
      <c r="AD157" s="210"/>
      <c r="AE157" s="210"/>
      <c r="AF157" s="210"/>
      <c r="AG157" s="210" t="s">
        <v>172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29">
        <v>24</v>
      </c>
      <c r="B158" s="230" t="s">
        <v>372</v>
      </c>
      <c r="C158" s="239" t="s">
        <v>373</v>
      </c>
      <c r="D158" s="231" t="s">
        <v>182</v>
      </c>
      <c r="E158" s="232">
        <v>619.76</v>
      </c>
      <c r="F158" s="233"/>
      <c r="G158" s="234">
        <f>ROUND(E158*F158,2)</f>
        <v>0</v>
      </c>
      <c r="H158" s="233"/>
      <c r="I158" s="234">
        <f>ROUND(E158*H158,2)</f>
        <v>0</v>
      </c>
      <c r="J158" s="233"/>
      <c r="K158" s="234">
        <f>ROUND(E158*J158,2)</f>
        <v>0</v>
      </c>
      <c r="L158" s="234">
        <v>15</v>
      </c>
      <c r="M158" s="234">
        <f>G158*(1+L158/100)</f>
        <v>0</v>
      </c>
      <c r="N158" s="232">
        <v>3.5E-4</v>
      </c>
      <c r="O158" s="232">
        <f>ROUND(E158*N158,2)</f>
        <v>0.22</v>
      </c>
      <c r="P158" s="232">
        <v>0</v>
      </c>
      <c r="Q158" s="232">
        <f>ROUND(E158*P158,2)</f>
        <v>0</v>
      </c>
      <c r="R158" s="234" t="s">
        <v>359</v>
      </c>
      <c r="S158" s="234" t="s">
        <v>136</v>
      </c>
      <c r="T158" s="235" t="s">
        <v>136</v>
      </c>
      <c r="U158" s="220">
        <v>1.35E-2</v>
      </c>
      <c r="V158" s="220">
        <f>ROUND(E158*U158,2)</f>
        <v>8.3699999999999992</v>
      </c>
      <c r="W158" s="220"/>
      <c r="X158" s="220" t="s">
        <v>167</v>
      </c>
      <c r="Y158" s="220" t="s">
        <v>139</v>
      </c>
      <c r="Z158" s="210"/>
      <c r="AA158" s="210"/>
      <c r="AB158" s="210"/>
      <c r="AC158" s="210"/>
      <c r="AD158" s="210"/>
      <c r="AE158" s="210"/>
      <c r="AF158" s="210"/>
      <c r="AG158" s="210" t="s">
        <v>168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2" x14ac:dyDescent="0.2">
      <c r="A159" s="217"/>
      <c r="B159" s="218"/>
      <c r="C159" s="251" t="s">
        <v>183</v>
      </c>
      <c r="D159" s="244"/>
      <c r="E159" s="245"/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10"/>
      <c r="AA159" s="210"/>
      <c r="AB159" s="210"/>
      <c r="AC159" s="210"/>
      <c r="AD159" s="210"/>
      <c r="AE159" s="210"/>
      <c r="AF159" s="210"/>
      <c r="AG159" s="210" t="s">
        <v>172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51" t="s">
        <v>544</v>
      </c>
      <c r="D160" s="244"/>
      <c r="E160" s="245">
        <v>21.82</v>
      </c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172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17"/>
      <c r="B161" s="218"/>
      <c r="C161" s="251" t="s">
        <v>545</v>
      </c>
      <c r="D161" s="244"/>
      <c r="E161" s="245">
        <v>73.8</v>
      </c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172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17"/>
      <c r="B162" s="218"/>
      <c r="C162" s="251" t="s">
        <v>546</v>
      </c>
      <c r="D162" s="244"/>
      <c r="E162" s="245">
        <v>55.8</v>
      </c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172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51" t="s">
        <v>547</v>
      </c>
      <c r="D163" s="244"/>
      <c r="E163" s="245">
        <v>34.4</v>
      </c>
      <c r="F163" s="220"/>
      <c r="G163" s="22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172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51" t="s">
        <v>548</v>
      </c>
      <c r="D164" s="244"/>
      <c r="E164" s="245">
        <v>82</v>
      </c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172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17"/>
      <c r="B165" s="218"/>
      <c r="C165" s="251" t="s">
        <v>549</v>
      </c>
      <c r="D165" s="244"/>
      <c r="E165" s="245">
        <v>36.36</v>
      </c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172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51" t="s">
        <v>550</v>
      </c>
      <c r="D166" s="244"/>
      <c r="E166" s="245">
        <v>36.72</v>
      </c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172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51" t="s">
        <v>551</v>
      </c>
      <c r="D167" s="244"/>
      <c r="E167" s="245">
        <v>24.27</v>
      </c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172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17"/>
      <c r="B168" s="218"/>
      <c r="C168" s="251" t="s">
        <v>552</v>
      </c>
      <c r="D168" s="244"/>
      <c r="E168" s="245">
        <v>33</v>
      </c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10"/>
      <c r="AA168" s="210"/>
      <c r="AB168" s="210"/>
      <c r="AC168" s="210"/>
      <c r="AD168" s="210"/>
      <c r="AE168" s="210"/>
      <c r="AF168" s="210"/>
      <c r="AG168" s="210" t="s">
        <v>172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17"/>
      <c r="B169" s="218"/>
      <c r="C169" s="251" t="s">
        <v>553</v>
      </c>
      <c r="D169" s="244"/>
      <c r="E169" s="245">
        <v>27.48</v>
      </c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172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17"/>
      <c r="B170" s="218"/>
      <c r="C170" s="251" t="s">
        <v>554</v>
      </c>
      <c r="D170" s="244"/>
      <c r="E170" s="245">
        <v>54.99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172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">
      <c r="A171" s="217"/>
      <c r="B171" s="218"/>
      <c r="C171" s="251" t="s">
        <v>555</v>
      </c>
      <c r="D171" s="244"/>
      <c r="E171" s="245">
        <v>10.38</v>
      </c>
      <c r="F171" s="220"/>
      <c r="G171" s="22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10"/>
      <c r="AA171" s="210"/>
      <c r="AB171" s="210"/>
      <c r="AC171" s="210"/>
      <c r="AD171" s="210"/>
      <c r="AE171" s="210"/>
      <c r="AF171" s="210"/>
      <c r="AG171" s="210" t="s">
        <v>172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">
      <c r="A172" s="217"/>
      <c r="B172" s="218"/>
      <c r="C172" s="251" t="s">
        <v>556</v>
      </c>
      <c r="D172" s="244"/>
      <c r="E172" s="245">
        <v>8.27</v>
      </c>
      <c r="F172" s="220"/>
      <c r="G172" s="220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10"/>
      <c r="AA172" s="210"/>
      <c r="AB172" s="210"/>
      <c r="AC172" s="210"/>
      <c r="AD172" s="210"/>
      <c r="AE172" s="210"/>
      <c r="AF172" s="210"/>
      <c r="AG172" s="210" t="s">
        <v>172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17"/>
      <c r="B173" s="218"/>
      <c r="C173" s="251" t="s">
        <v>557</v>
      </c>
      <c r="D173" s="244"/>
      <c r="E173" s="245">
        <v>27.83</v>
      </c>
      <c r="F173" s="220"/>
      <c r="G173" s="220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172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17"/>
      <c r="B174" s="218"/>
      <c r="C174" s="251" t="s">
        <v>558</v>
      </c>
      <c r="D174" s="244"/>
      <c r="E174" s="245">
        <v>6.1</v>
      </c>
      <c r="F174" s="220"/>
      <c r="G174" s="220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172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17"/>
      <c r="B175" s="218"/>
      <c r="C175" s="251" t="s">
        <v>559</v>
      </c>
      <c r="D175" s="244"/>
      <c r="E175" s="245">
        <v>17.12</v>
      </c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172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1" t="s">
        <v>560</v>
      </c>
      <c r="D176" s="244"/>
      <c r="E176" s="245">
        <v>20.12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172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17"/>
      <c r="B177" s="218"/>
      <c r="C177" s="251" t="s">
        <v>561</v>
      </c>
      <c r="D177" s="244"/>
      <c r="E177" s="245">
        <v>29.14</v>
      </c>
      <c r="F177" s="220"/>
      <c r="G177" s="22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10"/>
      <c r="AA177" s="210"/>
      <c r="AB177" s="210"/>
      <c r="AC177" s="210"/>
      <c r="AD177" s="210"/>
      <c r="AE177" s="210"/>
      <c r="AF177" s="210"/>
      <c r="AG177" s="210" t="s">
        <v>172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17"/>
      <c r="B178" s="218"/>
      <c r="C178" s="251" t="s">
        <v>562</v>
      </c>
      <c r="D178" s="244"/>
      <c r="E178" s="245">
        <v>14.26</v>
      </c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172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17"/>
      <c r="B179" s="218"/>
      <c r="C179" s="251" t="s">
        <v>563</v>
      </c>
      <c r="D179" s="244"/>
      <c r="E179" s="245">
        <v>5.9</v>
      </c>
      <c r="F179" s="220"/>
      <c r="G179" s="22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10"/>
      <c r="AA179" s="210"/>
      <c r="AB179" s="210"/>
      <c r="AC179" s="210"/>
      <c r="AD179" s="210"/>
      <c r="AE179" s="210"/>
      <c r="AF179" s="210"/>
      <c r="AG179" s="210" t="s">
        <v>172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x14ac:dyDescent="0.2">
      <c r="A180" s="222" t="s">
        <v>131</v>
      </c>
      <c r="B180" s="223" t="s">
        <v>97</v>
      </c>
      <c r="C180" s="238" t="s">
        <v>98</v>
      </c>
      <c r="D180" s="224"/>
      <c r="E180" s="225"/>
      <c r="F180" s="226"/>
      <c r="G180" s="226">
        <f>SUMIF(AG181:AG210,"&lt;&gt;NOR",G181:G210)</f>
        <v>0</v>
      </c>
      <c r="H180" s="226"/>
      <c r="I180" s="226">
        <f>SUM(I181:I210)</f>
        <v>0</v>
      </c>
      <c r="J180" s="226"/>
      <c r="K180" s="226">
        <f>SUM(K181:K210)</f>
        <v>0</v>
      </c>
      <c r="L180" s="226"/>
      <c r="M180" s="226">
        <f>SUM(M181:M210)</f>
        <v>0</v>
      </c>
      <c r="N180" s="225"/>
      <c r="O180" s="225">
        <f>SUM(O181:O210)</f>
        <v>0</v>
      </c>
      <c r="P180" s="225"/>
      <c r="Q180" s="225">
        <f>SUM(Q181:Q210)</f>
        <v>0</v>
      </c>
      <c r="R180" s="226"/>
      <c r="S180" s="226"/>
      <c r="T180" s="227"/>
      <c r="U180" s="221"/>
      <c r="V180" s="221">
        <f>SUM(V181:V210)</f>
        <v>65.48</v>
      </c>
      <c r="W180" s="221"/>
      <c r="X180" s="221"/>
      <c r="Y180" s="221"/>
      <c r="AG180" t="s">
        <v>132</v>
      </c>
    </row>
    <row r="181" spans="1:60" outlineLevel="1" x14ac:dyDescent="0.2">
      <c r="A181" s="229">
        <v>25</v>
      </c>
      <c r="B181" s="230" t="s">
        <v>374</v>
      </c>
      <c r="C181" s="239" t="s">
        <v>375</v>
      </c>
      <c r="D181" s="231" t="s">
        <v>231</v>
      </c>
      <c r="E181" s="232">
        <v>0.89702000000000004</v>
      </c>
      <c r="F181" s="233"/>
      <c r="G181" s="234">
        <f>ROUND(E181*F181,2)</f>
        <v>0</v>
      </c>
      <c r="H181" s="233"/>
      <c r="I181" s="234">
        <f>ROUND(E181*H181,2)</f>
        <v>0</v>
      </c>
      <c r="J181" s="233"/>
      <c r="K181" s="234">
        <f>ROUND(E181*J181,2)</f>
        <v>0</v>
      </c>
      <c r="L181" s="234">
        <v>15</v>
      </c>
      <c r="M181" s="234">
        <f>G181*(1+L181/100)</f>
        <v>0</v>
      </c>
      <c r="N181" s="232">
        <v>0</v>
      </c>
      <c r="O181" s="232">
        <f>ROUND(E181*N181,2)</f>
        <v>0</v>
      </c>
      <c r="P181" s="232">
        <v>0</v>
      </c>
      <c r="Q181" s="232">
        <f>ROUND(E181*P181,2)</f>
        <v>0</v>
      </c>
      <c r="R181" s="234" t="s">
        <v>220</v>
      </c>
      <c r="S181" s="234" t="s">
        <v>136</v>
      </c>
      <c r="T181" s="235" t="s">
        <v>136</v>
      </c>
      <c r="U181" s="220">
        <v>0</v>
      </c>
      <c r="V181" s="220">
        <f>ROUND(E181*U181,2)</f>
        <v>0</v>
      </c>
      <c r="W181" s="220"/>
      <c r="X181" s="220" t="s">
        <v>167</v>
      </c>
      <c r="Y181" s="220" t="s">
        <v>139</v>
      </c>
      <c r="Z181" s="210"/>
      <c r="AA181" s="210"/>
      <c r="AB181" s="210"/>
      <c r="AC181" s="210"/>
      <c r="AD181" s="210"/>
      <c r="AE181" s="210"/>
      <c r="AF181" s="210"/>
      <c r="AG181" s="210" t="s">
        <v>168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17"/>
      <c r="B182" s="218"/>
      <c r="C182" s="251" t="s">
        <v>595</v>
      </c>
      <c r="D182" s="244"/>
      <c r="E182" s="245">
        <v>0.89702000000000004</v>
      </c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10"/>
      <c r="AA182" s="210"/>
      <c r="AB182" s="210"/>
      <c r="AC182" s="210"/>
      <c r="AD182" s="210"/>
      <c r="AE182" s="210"/>
      <c r="AF182" s="210"/>
      <c r="AG182" s="210" t="s">
        <v>172</v>
      </c>
      <c r="AH182" s="210">
        <v>7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29">
        <v>26</v>
      </c>
      <c r="B183" s="230" t="s">
        <v>380</v>
      </c>
      <c r="C183" s="239" t="s">
        <v>381</v>
      </c>
      <c r="D183" s="231" t="s">
        <v>231</v>
      </c>
      <c r="E183" s="232">
        <v>5.84</v>
      </c>
      <c r="F183" s="233"/>
      <c r="G183" s="234">
        <f>ROUND(E183*F183,2)</f>
        <v>0</v>
      </c>
      <c r="H183" s="233"/>
      <c r="I183" s="234">
        <f>ROUND(E183*H183,2)</f>
        <v>0</v>
      </c>
      <c r="J183" s="233"/>
      <c r="K183" s="234">
        <f>ROUND(E183*J183,2)</f>
        <v>0</v>
      </c>
      <c r="L183" s="234">
        <v>15</v>
      </c>
      <c r="M183" s="234">
        <f>G183*(1+L183/100)</f>
        <v>0</v>
      </c>
      <c r="N183" s="232">
        <v>0</v>
      </c>
      <c r="O183" s="232">
        <f>ROUND(E183*N183,2)</f>
        <v>0</v>
      </c>
      <c r="P183" s="232">
        <v>0</v>
      </c>
      <c r="Q183" s="232">
        <f>ROUND(E183*P183,2)</f>
        <v>0</v>
      </c>
      <c r="R183" s="234" t="s">
        <v>220</v>
      </c>
      <c r="S183" s="234" t="s">
        <v>136</v>
      </c>
      <c r="T183" s="235" t="s">
        <v>136</v>
      </c>
      <c r="U183" s="220">
        <v>0</v>
      </c>
      <c r="V183" s="220">
        <f>ROUND(E183*U183,2)</f>
        <v>0</v>
      </c>
      <c r="W183" s="220"/>
      <c r="X183" s="220" t="s">
        <v>167</v>
      </c>
      <c r="Y183" s="220" t="s">
        <v>139</v>
      </c>
      <c r="Z183" s="210"/>
      <c r="AA183" s="210"/>
      <c r="AB183" s="210"/>
      <c r="AC183" s="210"/>
      <c r="AD183" s="210"/>
      <c r="AE183" s="210"/>
      <c r="AF183" s="210"/>
      <c r="AG183" s="210" t="s">
        <v>168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17"/>
      <c r="B184" s="218"/>
      <c r="C184" s="251" t="s">
        <v>596</v>
      </c>
      <c r="D184" s="244"/>
      <c r="E184" s="245">
        <v>6.7370200000000002</v>
      </c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10"/>
      <c r="AA184" s="210"/>
      <c r="AB184" s="210"/>
      <c r="AC184" s="210"/>
      <c r="AD184" s="210"/>
      <c r="AE184" s="210"/>
      <c r="AF184" s="210"/>
      <c r="AG184" s="210" t="s">
        <v>172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3" x14ac:dyDescent="0.2">
      <c r="A185" s="217"/>
      <c r="B185" s="218"/>
      <c r="C185" s="251" t="s">
        <v>597</v>
      </c>
      <c r="D185" s="244"/>
      <c r="E185" s="245">
        <v>-0.89702000000000004</v>
      </c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10"/>
      <c r="AA185" s="210"/>
      <c r="AB185" s="210"/>
      <c r="AC185" s="210"/>
      <c r="AD185" s="210"/>
      <c r="AE185" s="210"/>
      <c r="AF185" s="210"/>
      <c r="AG185" s="210" t="s">
        <v>172</v>
      </c>
      <c r="AH185" s="210">
        <v>5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ht="22.5" outlineLevel="1" x14ac:dyDescent="0.2">
      <c r="A186" s="229">
        <v>27</v>
      </c>
      <c r="B186" s="230" t="s">
        <v>387</v>
      </c>
      <c r="C186" s="239" t="s">
        <v>388</v>
      </c>
      <c r="D186" s="231" t="s">
        <v>231</v>
      </c>
      <c r="E186" s="232">
        <v>6.7370200000000002</v>
      </c>
      <c r="F186" s="233"/>
      <c r="G186" s="234">
        <f>ROUND(E186*F186,2)</f>
        <v>0</v>
      </c>
      <c r="H186" s="233"/>
      <c r="I186" s="234">
        <f>ROUND(E186*H186,2)</f>
        <v>0</v>
      </c>
      <c r="J186" s="233"/>
      <c r="K186" s="234">
        <f>ROUND(E186*J186,2)</f>
        <v>0</v>
      </c>
      <c r="L186" s="234">
        <v>15</v>
      </c>
      <c r="M186" s="234">
        <f>G186*(1+L186/100)</f>
        <v>0</v>
      </c>
      <c r="N186" s="232">
        <v>0</v>
      </c>
      <c r="O186" s="232">
        <f>ROUND(E186*N186,2)</f>
        <v>0</v>
      </c>
      <c r="P186" s="232">
        <v>0</v>
      </c>
      <c r="Q186" s="232">
        <f>ROUND(E186*P186,2)</f>
        <v>0</v>
      </c>
      <c r="R186" s="234" t="s">
        <v>220</v>
      </c>
      <c r="S186" s="234" t="s">
        <v>136</v>
      </c>
      <c r="T186" s="235" t="s">
        <v>136</v>
      </c>
      <c r="U186" s="220">
        <v>2.0089999999999999</v>
      </c>
      <c r="V186" s="220">
        <f>ROUND(E186*U186,2)</f>
        <v>13.53</v>
      </c>
      <c r="W186" s="220"/>
      <c r="X186" s="220" t="s">
        <v>389</v>
      </c>
      <c r="Y186" s="220" t="s">
        <v>139</v>
      </c>
      <c r="Z186" s="210"/>
      <c r="AA186" s="210"/>
      <c r="AB186" s="210"/>
      <c r="AC186" s="210"/>
      <c r="AD186" s="210"/>
      <c r="AE186" s="210"/>
      <c r="AF186" s="210"/>
      <c r="AG186" s="210" t="s">
        <v>390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17"/>
      <c r="B187" s="218"/>
      <c r="C187" s="251" t="s">
        <v>382</v>
      </c>
      <c r="D187" s="244"/>
      <c r="E187" s="245"/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172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51" t="s">
        <v>539</v>
      </c>
      <c r="D188" s="244"/>
      <c r="E188" s="245"/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172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51" t="s">
        <v>598</v>
      </c>
      <c r="D189" s="244"/>
      <c r="E189" s="245">
        <v>6.7370200000000002</v>
      </c>
      <c r="F189" s="220"/>
      <c r="G189" s="220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10"/>
      <c r="AA189" s="210"/>
      <c r="AB189" s="210"/>
      <c r="AC189" s="210"/>
      <c r="AD189" s="210"/>
      <c r="AE189" s="210"/>
      <c r="AF189" s="210"/>
      <c r="AG189" s="210" t="s">
        <v>172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ht="22.5" outlineLevel="1" x14ac:dyDescent="0.2">
      <c r="A190" s="229">
        <v>28</v>
      </c>
      <c r="B190" s="230" t="s">
        <v>392</v>
      </c>
      <c r="C190" s="239" t="s">
        <v>393</v>
      </c>
      <c r="D190" s="231" t="s">
        <v>231</v>
      </c>
      <c r="E190" s="232">
        <v>40.422139999999999</v>
      </c>
      <c r="F190" s="233"/>
      <c r="G190" s="234">
        <f>ROUND(E190*F190,2)</f>
        <v>0</v>
      </c>
      <c r="H190" s="233"/>
      <c r="I190" s="234">
        <f>ROUND(E190*H190,2)</f>
        <v>0</v>
      </c>
      <c r="J190" s="233"/>
      <c r="K190" s="234">
        <f>ROUND(E190*J190,2)</f>
        <v>0</v>
      </c>
      <c r="L190" s="234">
        <v>15</v>
      </c>
      <c r="M190" s="234">
        <f>G190*(1+L190/100)</f>
        <v>0</v>
      </c>
      <c r="N190" s="232">
        <v>0</v>
      </c>
      <c r="O190" s="232">
        <f>ROUND(E190*N190,2)</f>
        <v>0</v>
      </c>
      <c r="P190" s="232">
        <v>0</v>
      </c>
      <c r="Q190" s="232">
        <f>ROUND(E190*P190,2)</f>
        <v>0</v>
      </c>
      <c r="R190" s="234" t="s">
        <v>220</v>
      </c>
      <c r="S190" s="234" t="s">
        <v>136</v>
      </c>
      <c r="T190" s="235" t="s">
        <v>136</v>
      </c>
      <c r="U190" s="220">
        <v>0.95899999999999996</v>
      </c>
      <c r="V190" s="220">
        <f>ROUND(E190*U190,2)</f>
        <v>38.76</v>
      </c>
      <c r="W190" s="220"/>
      <c r="X190" s="220" t="s">
        <v>389</v>
      </c>
      <c r="Y190" s="220" t="s">
        <v>139</v>
      </c>
      <c r="Z190" s="210"/>
      <c r="AA190" s="210"/>
      <c r="AB190" s="210"/>
      <c r="AC190" s="210"/>
      <c r="AD190" s="210"/>
      <c r="AE190" s="210"/>
      <c r="AF190" s="210"/>
      <c r="AG190" s="210" t="s">
        <v>390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17"/>
      <c r="B191" s="218"/>
      <c r="C191" s="251" t="s">
        <v>382</v>
      </c>
      <c r="D191" s="244"/>
      <c r="E191" s="245"/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172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17"/>
      <c r="B192" s="218"/>
      <c r="C192" s="251" t="s">
        <v>539</v>
      </c>
      <c r="D192" s="244"/>
      <c r="E192" s="245"/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10"/>
      <c r="AA192" s="210"/>
      <c r="AB192" s="210"/>
      <c r="AC192" s="210"/>
      <c r="AD192" s="210"/>
      <c r="AE192" s="210"/>
      <c r="AF192" s="210"/>
      <c r="AG192" s="210" t="s">
        <v>172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51" t="s">
        <v>599</v>
      </c>
      <c r="D193" s="244"/>
      <c r="E193" s="245">
        <v>40.422139999999999</v>
      </c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172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29">
        <v>29</v>
      </c>
      <c r="B194" s="230" t="s">
        <v>395</v>
      </c>
      <c r="C194" s="239" t="s">
        <v>396</v>
      </c>
      <c r="D194" s="231" t="s">
        <v>231</v>
      </c>
      <c r="E194" s="232">
        <v>6.7370200000000002</v>
      </c>
      <c r="F194" s="233"/>
      <c r="G194" s="234">
        <f>ROUND(E194*F194,2)</f>
        <v>0</v>
      </c>
      <c r="H194" s="233"/>
      <c r="I194" s="234">
        <f>ROUND(E194*H194,2)</f>
        <v>0</v>
      </c>
      <c r="J194" s="233"/>
      <c r="K194" s="234">
        <f>ROUND(E194*J194,2)</f>
        <v>0</v>
      </c>
      <c r="L194" s="234">
        <v>15</v>
      </c>
      <c r="M194" s="234">
        <f>G194*(1+L194/100)</f>
        <v>0</v>
      </c>
      <c r="N194" s="232">
        <v>0</v>
      </c>
      <c r="O194" s="232">
        <f>ROUND(E194*N194,2)</f>
        <v>0</v>
      </c>
      <c r="P194" s="232">
        <v>0</v>
      </c>
      <c r="Q194" s="232">
        <f>ROUND(E194*P194,2)</f>
        <v>0</v>
      </c>
      <c r="R194" s="234" t="s">
        <v>220</v>
      </c>
      <c r="S194" s="234" t="s">
        <v>136</v>
      </c>
      <c r="T194" s="235" t="s">
        <v>136</v>
      </c>
      <c r="U194" s="220">
        <v>0.49</v>
      </c>
      <c r="V194" s="220">
        <f>ROUND(E194*U194,2)</f>
        <v>3.3</v>
      </c>
      <c r="W194" s="220"/>
      <c r="X194" s="220" t="s">
        <v>389</v>
      </c>
      <c r="Y194" s="220" t="s">
        <v>139</v>
      </c>
      <c r="Z194" s="210"/>
      <c r="AA194" s="210"/>
      <c r="AB194" s="210"/>
      <c r="AC194" s="210"/>
      <c r="AD194" s="210"/>
      <c r="AE194" s="210"/>
      <c r="AF194" s="210"/>
      <c r="AG194" s="210" t="s">
        <v>390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17"/>
      <c r="B195" s="218"/>
      <c r="C195" s="240" t="s">
        <v>397</v>
      </c>
      <c r="D195" s="237"/>
      <c r="E195" s="237"/>
      <c r="F195" s="237"/>
      <c r="G195" s="237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142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">
      <c r="A196" s="217"/>
      <c r="B196" s="218"/>
      <c r="C196" s="251" t="s">
        <v>382</v>
      </c>
      <c r="D196" s="244"/>
      <c r="E196" s="245"/>
      <c r="F196" s="220"/>
      <c r="G196" s="22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172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17"/>
      <c r="B197" s="218"/>
      <c r="C197" s="251" t="s">
        <v>539</v>
      </c>
      <c r="D197" s="244"/>
      <c r="E197" s="245"/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172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17"/>
      <c r="B198" s="218"/>
      <c r="C198" s="251" t="s">
        <v>598</v>
      </c>
      <c r="D198" s="244"/>
      <c r="E198" s="245">
        <v>6.7370200000000002</v>
      </c>
      <c r="F198" s="220"/>
      <c r="G198" s="22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10"/>
      <c r="AA198" s="210"/>
      <c r="AB198" s="210"/>
      <c r="AC198" s="210"/>
      <c r="AD198" s="210"/>
      <c r="AE198" s="210"/>
      <c r="AF198" s="210"/>
      <c r="AG198" s="210" t="s">
        <v>172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29">
        <v>30</v>
      </c>
      <c r="B199" s="230" t="s">
        <v>398</v>
      </c>
      <c r="C199" s="239" t="s">
        <v>399</v>
      </c>
      <c r="D199" s="231" t="s">
        <v>231</v>
      </c>
      <c r="E199" s="232">
        <v>33.685119999999998</v>
      </c>
      <c r="F199" s="233"/>
      <c r="G199" s="234">
        <f>ROUND(E199*F199,2)</f>
        <v>0</v>
      </c>
      <c r="H199" s="233"/>
      <c r="I199" s="234">
        <f>ROUND(E199*H199,2)</f>
        <v>0</v>
      </c>
      <c r="J199" s="233"/>
      <c r="K199" s="234">
        <f>ROUND(E199*J199,2)</f>
        <v>0</v>
      </c>
      <c r="L199" s="234">
        <v>15</v>
      </c>
      <c r="M199" s="234">
        <f>G199*(1+L199/100)</f>
        <v>0</v>
      </c>
      <c r="N199" s="232">
        <v>0</v>
      </c>
      <c r="O199" s="232">
        <f>ROUND(E199*N199,2)</f>
        <v>0</v>
      </c>
      <c r="P199" s="232">
        <v>0</v>
      </c>
      <c r="Q199" s="232">
        <f>ROUND(E199*P199,2)</f>
        <v>0</v>
      </c>
      <c r="R199" s="234" t="s">
        <v>220</v>
      </c>
      <c r="S199" s="234" t="s">
        <v>136</v>
      </c>
      <c r="T199" s="235" t="s">
        <v>136</v>
      </c>
      <c r="U199" s="220">
        <v>0</v>
      </c>
      <c r="V199" s="220">
        <f>ROUND(E199*U199,2)</f>
        <v>0</v>
      </c>
      <c r="W199" s="220"/>
      <c r="X199" s="220" t="s">
        <v>389</v>
      </c>
      <c r="Y199" s="220" t="s">
        <v>139</v>
      </c>
      <c r="Z199" s="210"/>
      <c r="AA199" s="210"/>
      <c r="AB199" s="210"/>
      <c r="AC199" s="210"/>
      <c r="AD199" s="210"/>
      <c r="AE199" s="210"/>
      <c r="AF199" s="210"/>
      <c r="AG199" s="210" t="s">
        <v>390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2" x14ac:dyDescent="0.2">
      <c r="A200" s="217"/>
      <c r="B200" s="218"/>
      <c r="C200" s="251" t="s">
        <v>382</v>
      </c>
      <c r="D200" s="244"/>
      <c r="E200" s="245"/>
      <c r="F200" s="220"/>
      <c r="G200" s="220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172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51" t="s">
        <v>539</v>
      </c>
      <c r="D201" s="244"/>
      <c r="E201" s="245"/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172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51" t="s">
        <v>600</v>
      </c>
      <c r="D202" s="244"/>
      <c r="E202" s="245">
        <v>33.685119999999998</v>
      </c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172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29">
        <v>31</v>
      </c>
      <c r="B203" s="230" t="s">
        <v>401</v>
      </c>
      <c r="C203" s="239" t="s">
        <v>402</v>
      </c>
      <c r="D203" s="231" t="s">
        <v>231</v>
      </c>
      <c r="E203" s="232">
        <v>6.7370200000000002</v>
      </c>
      <c r="F203" s="233"/>
      <c r="G203" s="234">
        <f>ROUND(E203*F203,2)</f>
        <v>0</v>
      </c>
      <c r="H203" s="233"/>
      <c r="I203" s="234">
        <f>ROUND(E203*H203,2)</f>
        <v>0</v>
      </c>
      <c r="J203" s="233"/>
      <c r="K203" s="234">
        <f>ROUND(E203*J203,2)</f>
        <v>0</v>
      </c>
      <c r="L203" s="234">
        <v>15</v>
      </c>
      <c r="M203" s="234">
        <f>G203*(1+L203/100)</f>
        <v>0</v>
      </c>
      <c r="N203" s="232">
        <v>0</v>
      </c>
      <c r="O203" s="232">
        <f>ROUND(E203*N203,2)</f>
        <v>0</v>
      </c>
      <c r="P203" s="232">
        <v>0</v>
      </c>
      <c r="Q203" s="232">
        <f>ROUND(E203*P203,2)</f>
        <v>0</v>
      </c>
      <c r="R203" s="234" t="s">
        <v>220</v>
      </c>
      <c r="S203" s="234" t="s">
        <v>136</v>
      </c>
      <c r="T203" s="235" t="s">
        <v>136</v>
      </c>
      <c r="U203" s="220">
        <v>0.94199999999999995</v>
      </c>
      <c r="V203" s="220">
        <f>ROUND(E203*U203,2)</f>
        <v>6.35</v>
      </c>
      <c r="W203" s="220"/>
      <c r="X203" s="220" t="s">
        <v>389</v>
      </c>
      <c r="Y203" s="220" t="s">
        <v>139</v>
      </c>
      <c r="Z203" s="210"/>
      <c r="AA203" s="210"/>
      <c r="AB203" s="210"/>
      <c r="AC203" s="210"/>
      <c r="AD203" s="210"/>
      <c r="AE203" s="210"/>
      <c r="AF203" s="210"/>
      <c r="AG203" s="210" t="s">
        <v>390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17"/>
      <c r="B204" s="218"/>
      <c r="C204" s="251" t="s">
        <v>382</v>
      </c>
      <c r="D204" s="244"/>
      <c r="E204" s="245"/>
      <c r="F204" s="220"/>
      <c r="G204" s="22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10"/>
      <c r="AA204" s="210"/>
      <c r="AB204" s="210"/>
      <c r="AC204" s="210"/>
      <c r="AD204" s="210"/>
      <c r="AE204" s="210"/>
      <c r="AF204" s="210"/>
      <c r="AG204" s="210" t="s">
        <v>172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17"/>
      <c r="B205" s="218"/>
      <c r="C205" s="251" t="s">
        <v>539</v>
      </c>
      <c r="D205" s="244"/>
      <c r="E205" s="245"/>
      <c r="F205" s="220"/>
      <c r="G205" s="22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10"/>
      <c r="AA205" s="210"/>
      <c r="AB205" s="210"/>
      <c r="AC205" s="210"/>
      <c r="AD205" s="210"/>
      <c r="AE205" s="210"/>
      <c r="AF205" s="210"/>
      <c r="AG205" s="210" t="s">
        <v>172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17"/>
      <c r="B206" s="218"/>
      <c r="C206" s="251" t="s">
        <v>598</v>
      </c>
      <c r="D206" s="244"/>
      <c r="E206" s="245">
        <v>6.7370200000000002</v>
      </c>
      <c r="F206" s="220"/>
      <c r="G206" s="220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10"/>
      <c r="AA206" s="210"/>
      <c r="AB206" s="210"/>
      <c r="AC206" s="210"/>
      <c r="AD206" s="210"/>
      <c r="AE206" s="210"/>
      <c r="AF206" s="210"/>
      <c r="AG206" s="210" t="s">
        <v>172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ht="22.5" outlineLevel="1" x14ac:dyDescent="0.2">
      <c r="A207" s="229">
        <v>32</v>
      </c>
      <c r="B207" s="230" t="s">
        <v>403</v>
      </c>
      <c r="C207" s="239" t="s">
        <v>404</v>
      </c>
      <c r="D207" s="231" t="s">
        <v>231</v>
      </c>
      <c r="E207" s="232">
        <v>33.685119999999998</v>
      </c>
      <c r="F207" s="233"/>
      <c r="G207" s="234">
        <f>ROUND(E207*F207,2)</f>
        <v>0</v>
      </c>
      <c r="H207" s="233"/>
      <c r="I207" s="234">
        <f>ROUND(E207*H207,2)</f>
        <v>0</v>
      </c>
      <c r="J207" s="233"/>
      <c r="K207" s="234">
        <f>ROUND(E207*J207,2)</f>
        <v>0</v>
      </c>
      <c r="L207" s="234">
        <v>15</v>
      </c>
      <c r="M207" s="234">
        <f>G207*(1+L207/100)</f>
        <v>0</v>
      </c>
      <c r="N207" s="232">
        <v>0</v>
      </c>
      <c r="O207" s="232">
        <f>ROUND(E207*N207,2)</f>
        <v>0</v>
      </c>
      <c r="P207" s="232">
        <v>0</v>
      </c>
      <c r="Q207" s="232">
        <f>ROUND(E207*P207,2)</f>
        <v>0</v>
      </c>
      <c r="R207" s="234" t="s">
        <v>220</v>
      </c>
      <c r="S207" s="234" t="s">
        <v>136</v>
      </c>
      <c r="T207" s="235" t="s">
        <v>136</v>
      </c>
      <c r="U207" s="220">
        <v>0.105</v>
      </c>
      <c r="V207" s="220">
        <f>ROUND(E207*U207,2)</f>
        <v>3.54</v>
      </c>
      <c r="W207" s="220"/>
      <c r="X207" s="220" t="s">
        <v>389</v>
      </c>
      <c r="Y207" s="220" t="s">
        <v>139</v>
      </c>
      <c r="Z207" s="210"/>
      <c r="AA207" s="210"/>
      <c r="AB207" s="210"/>
      <c r="AC207" s="210"/>
      <c r="AD207" s="210"/>
      <c r="AE207" s="210"/>
      <c r="AF207" s="210"/>
      <c r="AG207" s="210" t="s">
        <v>390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2" x14ac:dyDescent="0.2">
      <c r="A208" s="217"/>
      <c r="B208" s="218"/>
      <c r="C208" s="251" t="s">
        <v>382</v>
      </c>
      <c r="D208" s="244"/>
      <c r="E208" s="245"/>
      <c r="F208" s="220"/>
      <c r="G208" s="220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10"/>
      <c r="AA208" s="210"/>
      <c r="AB208" s="210"/>
      <c r="AC208" s="210"/>
      <c r="AD208" s="210"/>
      <c r="AE208" s="210"/>
      <c r="AF208" s="210"/>
      <c r="AG208" s="210" t="s">
        <v>172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17"/>
      <c r="B209" s="218"/>
      <c r="C209" s="251" t="s">
        <v>539</v>
      </c>
      <c r="D209" s="244"/>
      <c r="E209" s="245"/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172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17"/>
      <c r="B210" s="218"/>
      <c r="C210" s="251" t="s">
        <v>600</v>
      </c>
      <c r="D210" s="244"/>
      <c r="E210" s="245">
        <v>33.685119999999998</v>
      </c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10"/>
      <c r="AA210" s="210"/>
      <c r="AB210" s="210"/>
      <c r="AC210" s="210"/>
      <c r="AD210" s="210"/>
      <c r="AE210" s="210"/>
      <c r="AF210" s="210"/>
      <c r="AG210" s="210" t="s">
        <v>172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x14ac:dyDescent="0.2">
      <c r="A211" s="3"/>
      <c r="B211" s="4"/>
      <c r="C211" s="241"/>
      <c r="D211" s="6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AE211">
        <v>15</v>
      </c>
      <c r="AF211">
        <v>21</v>
      </c>
      <c r="AG211" t="s">
        <v>117</v>
      </c>
    </row>
    <row r="212" spans="1:60" x14ac:dyDescent="0.2">
      <c r="A212" s="213"/>
      <c r="B212" s="214" t="s">
        <v>29</v>
      </c>
      <c r="C212" s="242"/>
      <c r="D212" s="215"/>
      <c r="E212" s="216"/>
      <c r="F212" s="216"/>
      <c r="G212" s="228">
        <f>G8+G14+G58+G63+G69+G86+G147+G180</f>
        <v>0</v>
      </c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AE212">
        <f>SUMIF(L7:L210,AE211,G7:G210)</f>
        <v>0</v>
      </c>
      <c r="AF212">
        <f>SUMIF(L7:L210,AF211,G7:G210)</f>
        <v>0</v>
      </c>
      <c r="AG212" t="s">
        <v>160</v>
      </c>
    </row>
    <row r="213" spans="1:60" x14ac:dyDescent="0.2">
      <c r="C213" s="243"/>
      <c r="D213" s="10"/>
      <c r="AG213" t="s">
        <v>161</v>
      </c>
    </row>
    <row r="214" spans="1:60" x14ac:dyDescent="0.2">
      <c r="D214" s="10"/>
    </row>
    <row r="215" spans="1:60" x14ac:dyDescent="0.2">
      <c r="D215" s="10"/>
    </row>
    <row r="216" spans="1:60" x14ac:dyDescent="0.2">
      <c r="D216" s="10"/>
    </row>
    <row r="217" spans="1:60" x14ac:dyDescent="0.2">
      <c r="D217" s="10"/>
    </row>
    <row r="218" spans="1:60" x14ac:dyDescent="0.2">
      <c r="D218" s="10"/>
    </row>
    <row r="219" spans="1:60" x14ac:dyDescent="0.2">
      <c r="D219" s="10"/>
    </row>
    <row r="220" spans="1:60" x14ac:dyDescent="0.2">
      <c r="D220" s="10"/>
    </row>
    <row r="221" spans="1:60" x14ac:dyDescent="0.2">
      <c r="D221" s="10"/>
    </row>
    <row r="222" spans="1:60" x14ac:dyDescent="0.2">
      <c r="D222" s="10"/>
    </row>
    <row r="223" spans="1:60" x14ac:dyDescent="0.2">
      <c r="D223" s="10"/>
    </row>
    <row r="224" spans="1:60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gj9kVj4SCdmP9UO2oLhqXf38OdDOGp31+/brNNKZ8Qd7101oI2fzv7KcjovO5PtmP/9Nsq6kTd4yHrdzU/oiQ==" saltValue="Qb5MrtFPUFWdzTTn6c7gIw==" spinCount="100000" sheet="1" formatRows="0"/>
  <mergeCells count="46">
    <mergeCell ref="C139:G139"/>
    <mergeCell ref="C140:G140"/>
    <mergeCell ref="C143:G143"/>
    <mergeCell ref="C195:G195"/>
    <mergeCell ref="C126:G126"/>
    <mergeCell ref="C127:G127"/>
    <mergeCell ref="C128:G128"/>
    <mergeCell ref="C129:G129"/>
    <mergeCell ref="C137:G137"/>
    <mergeCell ref="C138:G138"/>
    <mergeCell ref="C120:G120"/>
    <mergeCell ref="C121:G121"/>
    <mergeCell ref="C122:G122"/>
    <mergeCell ref="C123:G123"/>
    <mergeCell ref="C124:G124"/>
    <mergeCell ref="C125:G125"/>
    <mergeCell ref="C111:G111"/>
    <mergeCell ref="C112:G112"/>
    <mergeCell ref="C116:G116"/>
    <mergeCell ref="C117:G117"/>
    <mergeCell ref="C118:G118"/>
    <mergeCell ref="C119:G119"/>
    <mergeCell ref="C105:G105"/>
    <mergeCell ref="C106:G106"/>
    <mergeCell ref="C107:G107"/>
    <mergeCell ref="C108:G108"/>
    <mergeCell ref="C109:G109"/>
    <mergeCell ref="C110:G110"/>
    <mergeCell ref="C99:G99"/>
    <mergeCell ref="C100:G100"/>
    <mergeCell ref="C101:G101"/>
    <mergeCell ref="C102:G102"/>
    <mergeCell ref="C103:G103"/>
    <mergeCell ref="C104:G104"/>
    <mergeCell ref="C65:G65"/>
    <mergeCell ref="C73:G73"/>
    <mergeCell ref="C74:G74"/>
    <mergeCell ref="C82:G82"/>
    <mergeCell ref="C88:G88"/>
    <mergeCell ref="C92:G9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099 01 Naklady</vt:lpstr>
      <vt:lpstr>SO 01 01 Pol</vt:lpstr>
      <vt:lpstr>SO 02 01 Pol</vt:lpstr>
      <vt:lpstr>SO 03 01 Pol</vt:lpstr>
      <vt:lpstr>SO 04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'099 01 Naklady'!Názvy_tisku</vt:lpstr>
      <vt:lpstr>'SO 01 01 Pol'!Názvy_tisku</vt:lpstr>
      <vt:lpstr>'SO 02 01 Pol'!Názvy_tisku</vt:lpstr>
      <vt:lpstr>'SO 03 01 Pol'!Názvy_tisku</vt:lpstr>
      <vt:lpstr>'SO 04 01 Pol'!Názvy_tisku</vt:lpstr>
      <vt:lpstr>oadresa</vt:lpstr>
      <vt:lpstr>Stavba!Objednatel</vt:lpstr>
      <vt:lpstr>Stavba!Objekt</vt:lpstr>
      <vt:lpstr>'099 01 Naklady'!Oblast_tisku</vt:lpstr>
      <vt:lpstr>'SO 01 01 Pol'!Oblast_tisku</vt:lpstr>
      <vt:lpstr>'SO 02 01 Pol'!Oblast_tisku</vt:lpstr>
      <vt:lpstr>'SO 03 01 Pol'!Oblast_tisku</vt:lpstr>
      <vt:lpstr>'SO 04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2019-03-19T12:27:02Z</cp:lastPrinted>
  <dcterms:created xsi:type="dcterms:W3CDTF">2009-04-08T07:15:50Z</dcterms:created>
  <dcterms:modified xsi:type="dcterms:W3CDTF">2023-02-28T07:26:04Z</dcterms:modified>
</cp:coreProperties>
</file>